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\Downloads\ماهنامه\"/>
    </mc:Choice>
  </mc:AlternateContent>
  <xr:revisionPtr revIDLastSave="0" documentId="13_ncr:1_{A18F6699-49BC-42A0-AAA7-B246FABD72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ناژ" sheetId="2" r:id="rId1"/>
    <sheet name="تن کیلومتر مرزی" sheetId="3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" l="1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T34" i="2"/>
  <c r="S33" i="2"/>
  <c r="S32" i="2" s="1"/>
  <c r="U29" i="2"/>
  <c r="V29" i="2" s="1"/>
  <c r="U28" i="2"/>
  <c r="V28" i="2" s="1"/>
  <c r="U27" i="2"/>
  <c r="V27" i="2" s="1"/>
  <c r="N27" i="2"/>
  <c r="M27" i="2"/>
  <c r="L27" i="2"/>
  <c r="K28" i="3" s="1"/>
  <c r="K27" i="2"/>
  <c r="J27" i="2"/>
  <c r="I27" i="2"/>
  <c r="H27" i="2"/>
  <c r="G28" i="3" s="1"/>
  <c r="G27" i="2"/>
  <c r="F27" i="2"/>
  <c r="E27" i="2"/>
  <c r="D27" i="2"/>
  <c r="C28" i="3" s="1"/>
  <c r="C27" i="2"/>
  <c r="O26" i="2"/>
  <c r="O25" i="2"/>
  <c r="O24" i="2"/>
  <c r="O23" i="2"/>
  <c r="R22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7" i="2" s="1"/>
  <c r="N27" i="3" l="1"/>
  <c r="N28" i="3" s="1"/>
  <c r="E28" i="3"/>
  <c r="I28" i="3"/>
  <c r="M28" i="3"/>
  <c r="F28" i="3"/>
  <c r="B28" i="3"/>
  <c r="J28" i="3"/>
  <c r="D28" i="3"/>
  <c r="H28" i="3"/>
  <c r="L28" i="3"/>
</calcChain>
</file>

<file path=xl/sharedStrings.xml><?xml version="1.0" encoding="utf-8"?>
<sst xmlns="http://schemas.openxmlformats.org/spreadsheetml/2006/main" count="89" uniqueCount="50">
  <si>
    <t>تناژبار بارگيري شده در سال 1403</t>
  </si>
  <si>
    <t>مناطق</t>
  </si>
  <si>
    <t>جمع</t>
  </si>
  <si>
    <t>ماه</t>
  </si>
  <si>
    <t>جنوب</t>
  </si>
  <si>
    <t xml:space="preserve">فروردین </t>
  </si>
  <si>
    <t xml:space="preserve">اردیبهشت 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</si>
  <si>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</si>
  <si>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</si>
  <si>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</si>
  <si>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</si>
  <si>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</si>
  <si>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</si>
  <si>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</si>
  <si>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</si>
  <si>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</si>
  <si>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</si>
  <si>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لرستان</t>
  </si>
  <si>
    <t>اراك</t>
  </si>
  <si>
    <t>شمال</t>
  </si>
  <si>
    <t>تهران</t>
  </si>
  <si>
    <t>شمال2</t>
  </si>
  <si>
    <t>شمالشرق</t>
  </si>
  <si>
    <t>خراسان</t>
  </si>
  <si>
    <t>شمالشرق2</t>
  </si>
  <si>
    <t>شمالغرب</t>
  </si>
  <si>
    <t>آذربايجان</t>
  </si>
  <si>
    <t>اصفهان</t>
  </si>
  <si>
    <t>يزد</t>
  </si>
  <si>
    <t>جنوبشرق</t>
  </si>
  <si>
    <t>کرمان</t>
  </si>
  <si>
    <t>هرمزگان</t>
  </si>
  <si>
    <t>قم</t>
  </si>
  <si>
    <t>زاگرس</t>
  </si>
  <si>
    <t>شرق</t>
  </si>
  <si>
    <t>فارس</t>
  </si>
  <si>
    <t>غرب</t>
  </si>
  <si>
    <t>توشه</t>
  </si>
  <si>
    <t>حمل خودرو</t>
  </si>
  <si>
    <t>9ماهه98</t>
  </si>
  <si>
    <t>قابل ذکرآمار توشه تا تاریخ تهیه ماهنامه آماده نشده است.</t>
  </si>
  <si>
    <t>ماخذ : اداره كل سير و حركت</t>
  </si>
  <si>
    <t>9ماهه 97</t>
  </si>
  <si>
    <t>تن كيلومتربار مرزي  (هزار) درسال 1403</t>
  </si>
  <si>
    <t>اردیبهشت</t>
  </si>
  <si>
    <t>متوسط سير بار               (كيلومتر)</t>
  </si>
  <si>
    <t xml:space="preserve">ماخذ : اداره كل سير و حركت </t>
  </si>
  <si>
    <t>آمارتوشه و  حمل خودرو تا این تاریخ تکمیل نگردیده است.</t>
  </si>
  <si>
    <t>میلیون نفر کیلومتر</t>
  </si>
  <si>
    <t>هزار نفر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</si>
</sst>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B Jalal"/>
      <charset val="178"/>
    </font>
    <font>
      <sz val="11"/>
      <color theme="1"/>
      <name val="B Jalal"/>
      <charset val="178"/>
    </font>
    <font>
      <sz val="11"/>
      <color theme="1"/>
      <name val="Arial"/>
      <family val="2"/>
    </font>
    <font>
      <b/>
      <sz val="10"/>
      <name val="B Jalal"/>
      <charset val="178"/>
    </font>
    <font>
      <b/>
      <sz val="9"/>
      <name val="B Jalal"/>
      <charset val="178"/>
    </font>
    <font>
      <b/>
      <sz val="9"/>
      <color theme="1"/>
      <name val="B Jalal"/>
      <charset val="178"/>
    </font>
    <font>
      <b/>
      <sz val="10"/>
      <color theme="1"/>
      <name val="B Jalal"/>
      <charset val="178"/>
    </font>
    <font>
      <sz val="10"/>
      <color theme="1"/>
      <name val="B Jalal"/>
      <charset val="178"/>
    </font>
    <font>
      <b/>
      <sz val="10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indexed="9"/>
      </patternFill>
    </fill>
    <fill>
      <patternFill patternType="lightUp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4" fillId="0" borderId="2" xfId="1" applyFont="1" applyBorder="1"/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 readingOrder="2"/>
    </xf>
    <xf numFmtId="3" fontId="8" fillId="0" borderId="2" xfId="1" applyNumberFormat="1" applyFont="1" applyBorder="1" applyAlignment="1">
      <alignment horizontal="center"/>
    </xf>
    <xf numFmtId="3" fontId="8" fillId="0" borderId="15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/>
    </xf>
    <xf numFmtId="3" fontId="8" fillId="2" borderId="3" xfId="1" applyNumberFormat="1" applyFont="1" applyFill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 readingOrder="2"/>
    </xf>
    <xf numFmtId="3" fontId="8" fillId="2" borderId="17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 readingOrder="2"/>
    </xf>
    <xf numFmtId="3" fontId="8" fillId="0" borderId="15" xfId="1" applyNumberFormat="1" applyFont="1" applyBorder="1" applyAlignment="1">
      <alignment horizontal="center"/>
    </xf>
    <xf numFmtId="0" fontId="6" fillId="3" borderId="13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/>
    </xf>
    <xf numFmtId="164" fontId="4" fillId="0" borderId="0" xfId="1" applyNumberFormat="1" applyFont="1"/>
    <xf numFmtId="0" fontId="6" fillId="0" borderId="21" xfId="1" applyFont="1" applyBorder="1" applyAlignment="1">
      <alignment horizontal="center" vertical="center"/>
    </xf>
    <xf numFmtId="3" fontId="8" fillId="2" borderId="13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 readingOrder="2"/>
    </xf>
    <xf numFmtId="3" fontId="8" fillId="0" borderId="22" xfId="1" applyNumberFormat="1" applyFont="1" applyBorder="1" applyAlignment="1">
      <alignment horizontal="center" vertical="center" readingOrder="2"/>
    </xf>
    <xf numFmtId="3" fontId="8" fillId="0" borderId="22" xfId="1" applyNumberFormat="1" applyFont="1" applyBorder="1" applyAlignment="1">
      <alignment horizontal="center"/>
    </xf>
    <xf numFmtId="3" fontId="8" fillId="2" borderId="12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4" fillId="5" borderId="2" xfId="1" applyFont="1" applyFill="1" applyBorder="1"/>
    <xf numFmtId="0" fontId="6" fillId="2" borderId="23" xfId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3" fontId="8" fillId="2" borderId="23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/>
    <xf numFmtId="1" fontId="4" fillId="6" borderId="2" xfId="1" applyNumberFormat="1" applyFont="1" applyFill="1" applyBorder="1"/>
    <xf numFmtId="0" fontId="4" fillId="7" borderId="0" xfId="1" applyFont="1" applyFill="1"/>
    <xf numFmtId="0" fontId="3" fillId="0" borderId="24" xfId="1" applyFont="1" applyBorder="1" applyAlignment="1">
      <alignment horizontal="right"/>
    </xf>
    <xf numFmtId="0" fontId="3" fillId="0" borderId="0" xfId="1" applyFont="1" applyAlignment="1">
      <alignment horizontal="right" vertical="center"/>
    </xf>
    <xf numFmtId="1" fontId="3" fillId="0" borderId="0" xfId="1" applyNumberFormat="1" applyFont="1"/>
    <xf numFmtId="0" fontId="4" fillId="8" borderId="2" xfId="1" applyFont="1" applyFill="1" applyBorder="1"/>
    <xf numFmtId="0" fontId="6" fillId="0" borderId="0" xfId="1" applyFont="1" applyAlignment="1">
      <alignment horizontal="right" vertical="center"/>
    </xf>
    <xf numFmtId="165" fontId="3" fillId="0" borderId="0" xfId="1" applyNumberFormat="1" applyFont="1"/>
    <xf numFmtId="164" fontId="3" fillId="0" borderId="0" xfId="1" applyNumberFormat="1" applyFont="1"/>
    <xf numFmtId="0" fontId="4" fillId="8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2" fontId="3" fillId="0" borderId="0" xfId="1" applyNumberFormat="1" applyFont="1"/>
    <xf numFmtId="2" fontId="4" fillId="0" borderId="0" xfId="1" applyNumberFormat="1" applyFont="1"/>
    <xf numFmtId="3" fontId="5" fillId="0" borderId="2" xfId="1" applyNumberFormat="1" applyFont="1" applyBorder="1" applyAlignment="1">
      <alignment horizontal="center" vertical="center" readingOrder="1"/>
    </xf>
    <xf numFmtId="3" fontId="8" fillId="0" borderId="2" xfId="1" applyNumberFormat="1" applyFont="1" applyBorder="1" applyAlignment="1">
      <alignment horizontal="center" vertical="center"/>
    </xf>
    <xf numFmtId="3" fontId="8" fillId="9" borderId="16" xfId="1" applyNumberFormat="1" applyFont="1" applyFill="1" applyBorder="1" applyAlignment="1">
      <alignment horizontal="center" vertical="center"/>
    </xf>
    <xf numFmtId="0" fontId="4" fillId="0" borderId="25" xfId="1" applyFont="1" applyBorder="1"/>
    <xf numFmtId="1" fontId="8" fillId="0" borderId="0" xfId="1" applyNumberFormat="1" applyFont="1"/>
    <xf numFmtId="1" fontId="8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 readingOrder="1"/>
    </xf>
    <xf numFmtId="1" fontId="5" fillId="0" borderId="0" xfId="1" applyNumberFormat="1" applyFont="1" applyAlignment="1">
      <alignment horizontal="right" vertical="center"/>
    </xf>
    <xf numFmtId="3" fontId="8" fillId="0" borderId="26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/>
    </xf>
    <xf numFmtId="0" fontId="6" fillId="10" borderId="13" xfId="1" applyFont="1" applyFill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3" fontId="8" fillId="0" borderId="27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 readingOrder="1"/>
    </xf>
    <xf numFmtId="3" fontId="10" fillId="0" borderId="2" xfId="1" applyNumberFormat="1" applyFont="1" applyBorder="1" applyAlignment="1">
      <alignment horizontal="center" vertical="center" readingOrder="2"/>
    </xf>
    <xf numFmtId="3" fontId="8" fillId="0" borderId="18" xfId="1" applyNumberFormat="1" applyFont="1" applyBorder="1" applyAlignment="1">
      <alignment horizontal="center" vertical="center"/>
    </xf>
    <xf numFmtId="0" fontId="4" fillId="5" borderId="0" xfId="1" applyFont="1" applyFill="1"/>
    <xf numFmtId="3" fontId="8" fillId="0" borderId="28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center" vertical="center"/>
    </xf>
    <xf numFmtId="3" fontId="8" fillId="0" borderId="29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1" fontId="8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4" fillId="5" borderId="15" xfId="1" applyFont="1" applyFill="1" applyBorder="1"/>
    <xf numFmtId="1" fontId="4" fillId="11" borderId="2" xfId="1" applyNumberFormat="1" applyFont="1" applyFill="1" applyBorder="1"/>
    <xf numFmtId="1" fontId="4" fillId="7" borderId="2" xfId="1" applyNumberFormat="1" applyFont="1" applyFill="1" applyBorder="1"/>
    <xf numFmtId="0" fontId="6" fillId="12" borderId="4" xfId="1" applyFont="1" applyFill="1" applyBorder="1" applyAlignment="1">
      <alignment vertical="center"/>
    </xf>
    <xf numFmtId="1" fontId="5" fillId="12" borderId="4" xfId="1" applyNumberFormat="1" applyFont="1" applyFill="1" applyBorder="1" applyAlignment="1">
      <alignment horizontal="center" vertical="center"/>
    </xf>
    <xf numFmtId="1" fontId="5" fillId="12" borderId="23" xfId="1" applyNumberFormat="1" applyFont="1" applyFill="1" applyBorder="1" applyAlignment="1">
      <alignment horizontal="right" vertical="center"/>
    </xf>
    <xf numFmtId="1" fontId="4" fillId="8" borderId="2" xfId="1" applyNumberFormat="1" applyFont="1" applyFill="1" applyBorder="1" applyAlignment="1">
      <alignment horizontal="right" vertical="center"/>
    </xf>
    <xf numFmtId="1" fontId="4" fillId="13" borderId="2" xfId="1" applyNumberFormat="1" applyFont="1" applyFill="1" applyBorder="1" applyAlignment="1">
      <alignment horizontal="right" vertical="center"/>
    </xf>
    <xf numFmtId="1" fontId="4" fillId="14" borderId="2" xfId="1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horizontal="right" vertical="center"/>
    </xf>
    <xf numFmtId="1" fontId="4" fillId="8" borderId="2" xfId="1" applyNumberFormat="1" applyFont="1" applyFill="1" applyBorder="1"/>
    <xf numFmtId="1" fontId="4" fillId="15" borderId="0" xfId="1" applyNumberFormat="1" applyFont="1" applyFill="1"/>
    <xf numFmtId="19" fontId="4" fillId="0" borderId="0" xfId="1" applyNumberFormat="1" applyFont="1"/>
    <xf numFmtId="166" fontId="4" fillId="0" borderId="0" xfId="1" applyNumberFormat="1" applyFont="1"/>
    <xf numFmtId="3" fontId="4" fillId="0" borderId="0" xfId="1" applyNumberFormat="1" applyFont="1"/>
  </cellXfs>
  <cellStyles count="2">
    <cellStyle name="Normal" xfId="0" builtinId="0"/>
    <cellStyle name="Normal 2" xfId="1" xr:uid="{D162D985-9430-4AD3-90F3-6FFEF972C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07;&#1585;&#1607;%20&#1576;&#1585;&#1583;&#1575;&#1585;&#1740;%20&#1578;&#1575;%20&#1588;&#1607;&#1585;&#1740;&#1608;&#158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hernezhad\mahname\1401\11\mahname111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ناژوتن کیلومتر"/>
      <sheetName val="تفکیک کالا "/>
      <sheetName val="تعدادواگن بارگیری شده"/>
      <sheetName val="تعداد واگن وارده&amp;صادره"/>
      <sheetName val="تناژ وارده&amp;صادره "/>
      <sheetName val="تن کیلومتر وارده&amp;صادره "/>
      <sheetName val="ترانزیت نفتی و غیر نفتی"/>
      <sheetName val="ترانزیت "/>
      <sheetName val="کارکرد باري"/>
      <sheetName val="کارکرد مسافری"/>
    </sheetNames>
    <sheetDataSet>
      <sheetData sheetId="0">
        <row r="1">
          <cell r="AM1" t="str">
            <v>جمع</v>
          </cell>
        </row>
        <row r="2">
          <cell r="O2" t="str">
            <v>جمع</v>
          </cell>
          <cell r="AL2" t="str">
            <v>جنوب</v>
          </cell>
          <cell r="AM2">
            <v>4649738</v>
          </cell>
          <cell r="AO2" t="str">
            <v xml:space="preserve">فروردین </v>
          </cell>
          <cell r="AP2">
            <v>4267001</v>
          </cell>
        </row>
        <row r="3">
          <cell r="C3" t="str">
            <v xml:space="preserve">فروردین </v>
          </cell>
          <cell r="D3" t="str">
            <v xml:space="preserve">اردیبهشت </v>
          </cell>
          <cell r="E3" t="str">
            <v>خرداد</v>
          </cell>
          <cell r="F3" t="str">
            <v>تیر</v>
          </cell>
          <cell r="G3" t="str">
            <v>مرداد</v>
          </cell>
          <cell r="H3" t="str">
            <v>شهریور</v>
          </cell>
          <cell r="I3" t="str">
            <v>مهر</v>
          </cell>
          <cell r="J3" t="str">
            <v>آبان</v>
          </cell>
          <cell r="K3" t="str">
            <v>آذر</v>
          </cell>
          <cell r="L3" t="str">
            <v>دی</v>
          </cell>
          <cell r="M3" t="str">
            <v>بهمن</v>
          </cell>
          <cell r="N3" t="str">
            <v>اسفند</v>
          </cell>
          <cell r="AL3" t="str">
            <v>لرستان</v>
          </cell>
          <cell r="AM3">
            <v>315930</v>
          </cell>
          <cell r="AO3" t="str">
            <v xml:space="preserve">اردیبهشت </v>
          </cell>
          <cell r="AP3">
            <v>4567988</v>
          </cell>
        </row>
        <row r="4">
          <cell r="B4" t="str">
            <v>جنوب</v>
          </cell>
          <cell r="O4">
            <v>1465964</v>
          </cell>
          <cell r="AL4" t="str">
            <v>اراك</v>
          </cell>
          <cell r="AM4">
            <v>1123275</v>
          </cell>
          <cell r="AO4" t="str">
            <v>خرداد</v>
          </cell>
          <cell r="AP4">
            <v>4035284</v>
          </cell>
        </row>
        <row r="5">
          <cell r="B5" t="str">
            <v>لرستان</v>
          </cell>
          <cell r="O5">
            <v>144425</v>
          </cell>
          <cell r="AL5" t="str">
            <v xml:space="preserve">تهران </v>
          </cell>
          <cell r="AM5">
            <v>2025396</v>
          </cell>
          <cell r="AO5" t="str">
            <v>تیر</v>
          </cell>
          <cell r="AP5">
            <v>3932976</v>
          </cell>
        </row>
        <row r="6">
          <cell r="B6" t="str">
            <v>اراك</v>
          </cell>
          <cell r="O6">
            <v>718620</v>
          </cell>
          <cell r="AL6" t="str">
            <v>شمال</v>
          </cell>
          <cell r="AM6">
            <v>167910</v>
          </cell>
          <cell r="AO6" t="str">
            <v>مرداد</v>
          </cell>
          <cell r="AP6">
            <v>3637206</v>
          </cell>
        </row>
        <row r="7">
          <cell r="B7" t="str">
            <v>تهران</v>
          </cell>
          <cell r="O7">
            <v>854631</v>
          </cell>
          <cell r="AL7" t="str">
            <v>شمال2</v>
          </cell>
          <cell r="AM7">
            <v>1051132</v>
          </cell>
          <cell r="AO7" t="str">
            <v>شهریور</v>
          </cell>
          <cell r="AP7">
            <v>3725684</v>
          </cell>
        </row>
        <row r="8">
          <cell r="B8" t="str">
            <v>شمال</v>
          </cell>
          <cell r="O8">
            <v>72865</v>
          </cell>
          <cell r="AL8" t="str">
            <v>شمالشرق 1</v>
          </cell>
          <cell r="AM8">
            <v>439000</v>
          </cell>
          <cell r="AO8" t="str">
            <v>مهر</v>
          </cell>
          <cell r="AP8">
            <v>3758992</v>
          </cell>
        </row>
        <row r="9">
          <cell r="B9" t="str">
            <v>شمال2</v>
          </cell>
          <cell r="O9">
            <v>522016</v>
          </cell>
          <cell r="AL9" t="str">
            <v>شمالشرق 2</v>
          </cell>
          <cell r="AM9">
            <v>438470</v>
          </cell>
          <cell r="AO9" t="str">
            <v>آبان</v>
          </cell>
          <cell r="AP9">
            <v>3882527</v>
          </cell>
        </row>
        <row r="10">
          <cell r="B10" t="str">
            <v>شمالشرق</v>
          </cell>
          <cell r="O10">
            <v>164082</v>
          </cell>
          <cell r="AL10" t="str">
            <v>خراسان</v>
          </cell>
          <cell r="AM10">
            <v>2910566</v>
          </cell>
          <cell r="AO10" t="str">
            <v>آذر</v>
          </cell>
          <cell r="AP10">
            <v>3770702</v>
          </cell>
        </row>
        <row r="11">
          <cell r="B11" t="str">
            <v>شمالشرق2</v>
          </cell>
          <cell r="O11">
            <v>298824</v>
          </cell>
          <cell r="AL11" t="str">
            <v>شمالغرب</v>
          </cell>
          <cell r="AM11">
            <v>616320</v>
          </cell>
          <cell r="AO11" t="str">
            <v>دی</v>
          </cell>
          <cell r="AP11">
            <v>3619450</v>
          </cell>
        </row>
        <row r="12">
          <cell r="B12" t="str">
            <v>خراسان</v>
          </cell>
          <cell r="O12">
            <v>1258441</v>
          </cell>
          <cell r="AL12" t="str">
            <v>آذربايجان</v>
          </cell>
          <cell r="AM12">
            <v>1400134</v>
          </cell>
          <cell r="AO12" t="str">
            <v>بهمن</v>
          </cell>
          <cell r="AP12">
            <v>3828951</v>
          </cell>
        </row>
        <row r="13">
          <cell r="B13" t="str">
            <v>شمالغرب</v>
          </cell>
          <cell r="O13">
            <v>159618</v>
          </cell>
          <cell r="AL13" t="str">
            <v>اصفهان</v>
          </cell>
          <cell r="AM13">
            <v>4431412</v>
          </cell>
          <cell r="AO13" t="str">
            <v>اسفند</v>
          </cell>
          <cell r="AP13">
            <v>3885686</v>
          </cell>
        </row>
        <row r="14">
          <cell r="B14" t="str">
            <v>آذربايجان</v>
          </cell>
          <cell r="O14">
            <v>618358</v>
          </cell>
          <cell r="AL14" t="str">
            <v>يزد</v>
          </cell>
          <cell r="AM14">
            <v>13686326</v>
          </cell>
        </row>
        <row r="15">
          <cell r="B15" t="str">
            <v>اصفهان</v>
          </cell>
          <cell r="O15">
            <v>1299771</v>
          </cell>
          <cell r="AL15" t="str">
            <v>كرمان</v>
          </cell>
          <cell r="AM15">
            <v>1091690</v>
          </cell>
        </row>
        <row r="16">
          <cell r="B16" t="str">
            <v>يزد</v>
          </cell>
          <cell r="O16">
            <v>5189358</v>
          </cell>
          <cell r="AL16" t="str">
            <v>جنوبشرق</v>
          </cell>
          <cell r="AM16">
            <v>147284</v>
          </cell>
        </row>
        <row r="17">
          <cell r="B17" t="str">
            <v>کرمان</v>
          </cell>
          <cell r="O17">
            <v>355068</v>
          </cell>
          <cell r="AL17" t="str">
            <v>هرمزگان</v>
          </cell>
          <cell r="AM17">
            <v>6052951</v>
          </cell>
        </row>
        <row r="18">
          <cell r="B18" t="str">
            <v>جنوبشرق</v>
          </cell>
          <cell r="O18">
            <v>34317</v>
          </cell>
          <cell r="AL18" t="str">
            <v>قم</v>
          </cell>
          <cell r="AM18">
            <v>291577</v>
          </cell>
        </row>
        <row r="19">
          <cell r="B19" t="str">
            <v>هرمزگان</v>
          </cell>
          <cell r="O19">
            <v>2698755</v>
          </cell>
          <cell r="AL19" t="str">
            <v>زاگرس</v>
          </cell>
          <cell r="AM19">
            <v>98028</v>
          </cell>
        </row>
        <row r="20">
          <cell r="B20" t="str">
            <v>قم</v>
          </cell>
          <cell r="O20">
            <v>125161</v>
          </cell>
          <cell r="AL20" t="str">
            <v>شرق</v>
          </cell>
          <cell r="AM20">
            <v>4972397</v>
          </cell>
        </row>
        <row r="21">
          <cell r="B21" t="str">
            <v>زاگرس</v>
          </cell>
          <cell r="O21">
            <v>123983</v>
          </cell>
          <cell r="AL21" t="str">
            <v>فارس</v>
          </cell>
          <cell r="AM21">
            <v>443117</v>
          </cell>
        </row>
        <row r="22">
          <cell r="B22" t="str">
            <v>شرق</v>
          </cell>
          <cell r="O22">
            <v>3330437</v>
          </cell>
          <cell r="AL22" t="str">
            <v>غرب</v>
          </cell>
          <cell r="AM22">
            <v>294139</v>
          </cell>
        </row>
        <row r="23">
          <cell r="B23" t="str">
            <v>فارس</v>
          </cell>
          <cell r="O23">
            <v>177118</v>
          </cell>
          <cell r="AL23" t="str">
            <v>توشه</v>
          </cell>
          <cell r="AM23">
            <v>124580</v>
          </cell>
        </row>
        <row r="24">
          <cell r="B24" t="str">
            <v>غرب</v>
          </cell>
          <cell r="O24">
            <v>175636</v>
          </cell>
          <cell r="AL24" t="str">
            <v>حمل خودرو</v>
          </cell>
          <cell r="AM24">
            <v>141075</v>
          </cell>
        </row>
        <row r="25">
          <cell r="B25" t="str">
            <v>توشه</v>
          </cell>
          <cell r="O25">
            <v>63980</v>
          </cell>
        </row>
        <row r="26">
          <cell r="B26" t="str">
            <v>حمل خودرو</v>
          </cell>
          <cell r="O26">
            <v>55925</v>
          </cell>
        </row>
        <row r="27">
          <cell r="B27" t="str">
            <v>جمع</v>
          </cell>
          <cell r="C27">
            <v>3574579</v>
          </cell>
          <cell r="D27">
            <v>3465436</v>
          </cell>
          <cell r="E27">
            <v>3295840</v>
          </cell>
          <cell r="F27">
            <v>3158667</v>
          </cell>
          <cell r="G27">
            <v>3070625</v>
          </cell>
          <cell r="H27">
            <v>3342206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</row>
        <row r="33">
          <cell r="O33" t="str">
            <v>جمع</v>
          </cell>
        </row>
        <row r="35">
          <cell r="B35" t="str">
            <v>جنوب</v>
          </cell>
          <cell r="O35">
            <v>468004.94199999998</v>
          </cell>
        </row>
        <row r="36">
          <cell r="B36" t="str">
            <v>لرستان</v>
          </cell>
          <cell r="O36">
            <v>325341.83900000004</v>
          </cell>
        </row>
        <row r="37">
          <cell r="B37" t="str">
            <v>اراك</v>
          </cell>
          <cell r="O37">
            <v>449541.967</v>
          </cell>
        </row>
        <row r="38">
          <cell r="B38" t="str">
            <v>تهران</v>
          </cell>
          <cell r="O38">
            <v>421423.84599999996</v>
          </cell>
        </row>
        <row r="39">
          <cell r="B39" t="str">
            <v>شمال</v>
          </cell>
          <cell r="O39">
            <v>159198.451</v>
          </cell>
          <cell r="AL39" t="str">
            <v>جنوب</v>
          </cell>
          <cell r="AM39">
            <v>1361121.375</v>
          </cell>
          <cell r="AO39" t="str">
            <v xml:space="preserve">فروردین </v>
          </cell>
          <cell r="AP39">
            <v>3128990.4369999999</v>
          </cell>
        </row>
        <row r="40">
          <cell r="B40" t="str">
            <v>شمال2</v>
          </cell>
          <cell r="O40">
            <v>166937.038</v>
          </cell>
          <cell r="AL40" t="str">
            <v>لرستان</v>
          </cell>
          <cell r="AM40">
            <v>903366.43400000001</v>
          </cell>
          <cell r="AO40" t="str">
            <v xml:space="preserve">اردیبهشت </v>
          </cell>
          <cell r="AP40">
            <v>3175254.3879999998</v>
          </cell>
        </row>
        <row r="41">
          <cell r="B41" t="str">
            <v>شمالشرق</v>
          </cell>
          <cell r="O41">
            <v>456927.44699999999</v>
          </cell>
          <cell r="AL41" t="str">
            <v>اراك</v>
          </cell>
          <cell r="AM41">
            <v>1005609.8359999999</v>
          </cell>
          <cell r="AO41" t="str">
            <v>خرداد</v>
          </cell>
          <cell r="AP41">
            <v>2725060.9610000001</v>
          </cell>
        </row>
        <row r="42">
          <cell r="B42" t="str">
            <v>شمالشرق2</v>
          </cell>
          <cell r="O42">
            <v>41963.244000000006</v>
          </cell>
          <cell r="AL42" t="str">
            <v xml:space="preserve">تهران </v>
          </cell>
          <cell r="AM42">
            <v>933563.28999999992</v>
          </cell>
          <cell r="AO42" t="str">
            <v>تیر</v>
          </cell>
          <cell r="AP42">
            <v>2622448.6439999999</v>
          </cell>
        </row>
        <row r="43">
          <cell r="B43" t="str">
            <v>خراسان</v>
          </cell>
          <cell r="O43">
            <v>446289.98499999999</v>
          </cell>
          <cell r="AL43" t="str">
            <v>شمال</v>
          </cell>
          <cell r="AM43">
            <v>409325.147</v>
          </cell>
          <cell r="AO43" t="str">
            <v>مرداد</v>
          </cell>
          <cell r="AP43">
            <v>2541812.952</v>
          </cell>
        </row>
        <row r="44">
          <cell r="B44" t="str">
            <v>شمالغرب</v>
          </cell>
          <cell r="O44">
            <v>197845.82800000001</v>
          </cell>
          <cell r="AL44" t="str">
            <v>شمال2</v>
          </cell>
          <cell r="AM44">
            <v>352018.179</v>
          </cell>
          <cell r="AO44" t="str">
            <v>شهریور</v>
          </cell>
          <cell r="AP44">
            <v>2799024.051</v>
          </cell>
        </row>
        <row r="45">
          <cell r="B45" t="str">
            <v>آذربايجان</v>
          </cell>
          <cell r="O45">
            <v>286181.11100000003</v>
          </cell>
          <cell r="AL45" t="str">
            <v>شمالشرق 1</v>
          </cell>
          <cell r="AM45">
            <v>1021107.747</v>
          </cell>
          <cell r="AO45" t="str">
            <v>مهر</v>
          </cell>
          <cell r="AP45">
            <v>2676832.3270000005</v>
          </cell>
        </row>
        <row r="46">
          <cell r="B46" t="str">
            <v>اصفهان</v>
          </cell>
          <cell r="O46">
            <v>1944891.7170000002</v>
          </cell>
          <cell r="AL46" t="str">
            <v>شمالشرق 2</v>
          </cell>
          <cell r="AM46">
            <v>85098.890999999989</v>
          </cell>
          <cell r="AO46" t="str">
            <v>آبان</v>
          </cell>
          <cell r="AP46">
            <v>2811620.3960000002</v>
          </cell>
        </row>
        <row r="47">
          <cell r="B47" t="str">
            <v>يزد</v>
          </cell>
          <cell r="O47">
            <v>2475881.92</v>
          </cell>
          <cell r="AL47" t="str">
            <v>خراسان</v>
          </cell>
          <cell r="AM47">
            <v>1097516.7169999999</v>
          </cell>
          <cell r="AO47" t="str">
            <v>آذر</v>
          </cell>
          <cell r="AP47">
            <v>2614813.875</v>
          </cell>
        </row>
        <row r="48">
          <cell r="B48" t="str">
            <v>کرمان</v>
          </cell>
          <cell r="O48">
            <v>311552.64600000001</v>
          </cell>
          <cell r="AL48" t="str">
            <v>شمالغرب</v>
          </cell>
          <cell r="AM48">
            <v>483448.68299999996</v>
          </cell>
          <cell r="AO48" t="str">
            <v>دی</v>
          </cell>
          <cell r="AP48">
            <v>2545252.3269999996</v>
          </cell>
        </row>
        <row r="49">
          <cell r="B49" t="str">
            <v>جنوبشرق</v>
          </cell>
          <cell r="O49">
            <v>99521.868999999992</v>
          </cell>
          <cell r="AL49" t="str">
            <v>آذربايجان</v>
          </cell>
          <cell r="AM49">
            <v>609992.37699999998</v>
          </cell>
          <cell r="AO49" t="str">
            <v>بهمن</v>
          </cell>
          <cell r="AP49">
            <v>2647812.4129999997</v>
          </cell>
        </row>
        <row r="50">
          <cell r="B50" t="str">
            <v>هرمزگان</v>
          </cell>
          <cell r="O50">
            <v>2460690.415</v>
          </cell>
          <cell r="AL50" t="str">
            <v>اصفهان</v>
          </cell>
          <cell r="AM50">
            <v>4728065.2180000003</v>
          </cell>
          <cell r="AO50" t="str">
            <v>اسفند</v>
          </cell>
          <cell r="AP50">
            <v>2631086.4639999997</v>
          </cell>
        </row>
        <row r="51">
          <cell r="B51" t="str">
            <v>قم</v>
          </cell>
          <cell r="O51">
            <v>432769.21399999998</v>
          </cell>
          <cell r="AL51" t="str">
            <v>يزد</v>
          </cell>
          <cell r="AM51">
            <v>5970613.2939999988</v>
          </cell>
        </row>
        <row r="52">
          <cell r="B52" t="str">
            <v>زاگرس</v>
          </cell>
          <cell r="O52">
            <v>358681.614</v>
          </cell>
          <cell r="AL52" t="str">
            <v>كرمان</v>
          </cell>
          <cell r="AM52">
            <v>572437.022</v>
          </cell>
        </row>
        <row r="53">
          <cell r="B53" t="str">
            <v>شرق</v>
          </cell>
          <cell r="O53">
            <v>2402847.1460000002</v>
          </cell>
          <cell r="AL53" t="str">
            <v>جنوبشرق</v>
          </cell>
          <cell r="AM53">
            <v>158688.08599999998</v>
          </cell>
        </row>
        <row r="54">
          <cell r="B54" t="str">
            <v>فارس</v>
          </cell>
          <cell r="O54">
            <v>16405.713</v>
          </cell>
          <cell r="AL54" t="str">
            <v>هرمزگان</v>
          </cell>
          <cell r="AM54">
            <v>6305841.6639999999</v>
          </cell>
        </row>
        <row r="55">
          <cell r="B55" t="str">
            <v>غرب</v>
          </cell>
          <cell r="O55">
            <v>46003.165999999997</v>
          </cell>
          <cell r="AL55" t="str">
            <v>قم</v>
          </cell>
          <cell r="AM55">
            <v>961782.00900000008</v>
          </cell>
        </row>
        <row r="56">
          <cell r="B56" t="str">
            <v>توشه</v>
          </cell>
          <cell r="O56">
            <v>70378</v>
          </cell>
          <cell r="AL56" t="str">
            <v>زاگرس</v>
          </cell>
          <cell r="AM56">
            <v>987469.69700000004</v>
          </cell>
        </row>
        <row r="57">
          <cell r="B57" t="str">
            <v>حمل خودرو</v>
          </cell>
          <cell r="O57">
            <v>61517.5</v>
          </cell>
          <cell r="AL57" t="str">
            <v>شرق</v>
          </cell>
          <cell r="AM57">
            <v>4464347.8550000004</v>
          </cell>
        </row>
        <row r="58">
          <cell r="B58" t="str">
            <v>جمع</v>
          </cell>
          <cell r="C58">
            <v>2547544.0440000002</v>
          </cell>
          <cell r="D58">
            <v>2464673.4019999998</v>
          </cell>
          <cell r="E58">
            <v>2325270.5630000005</v>
          </cell>
          <cell r="F58">
            <v>2266096.1409999998</v>
          </cell>
          <cell r="G58">
            <v>2192064.5039999997</v>
          </cell>
          <cell r="H58">
            <v>2305147.9640000002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AL58" t="str">
            <v>فارس</v>
          </cell>
          <cell r="AM58">
            <v>153866.02400000003</v>
          </cell>
        </row>
        <row r="59">
          <cell r="AL59" t="str">
            <v>غرب</v>
          </cell>
          <cell r="AM59">
            <v>62509.189999999995</v>
          </cell>
        </row>
        <row r="60">
          <cell r="AL60" t="str">
            <v>توشه</v>
          </cell>
          <cell r="AM60">
            <v>137038</v>
          </cell>
        </row>
        <row r="61">
          <cell r="AL61" t="str">
            <v>حمل خودرو</v>
          </cell>
          <cell r="AM61">
            <v>155182.5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ناژوتن کیلومتر"/>
      <sheetName val="تفکیک کالا"/>
      <sheetName val="تعدادواگن بارگیری شده"/>
      <sheetName val="تعداد واگن وارده&amp;صادره"/>
      <sheetName val="تناژ وارده&amp;صادره "/>
      <sheetName val="تن کیلومتر وارده&amp;صادره "/>
      <sheetName val="ترانزیت نفتی و غیر نفتی"/>
      <sheetName val="ترانزیت "/>
      <sheetName val="کارکرد باري"/>
      <sheetName val="کارکرد مسافری"/>
      <sheetName val="Sheet1 (2)"/>
      <sheetName val="واگن باري در گردش (کل)"/>
      <sheetName val="واگن باري در سرويس"/>
      <sheetName val="لکوموتيو درگردش"/>
      <sheetName val="لکوموتيو  درسرويس"/>
      <sheetName val="ميانگين روزانه لکوموتيوها"/>
      <sheetName val="مسافت پيموده شده لکوموتيو"/>
      <sheetName val="گازوئيل اصلي"/>
      <sheetName val="بهسازي"/>
      <sheetName val="بازسازي"/>
      <sheetName val="Sheet2"/>
      <sheetName val="نيروي انساني"/>
      <sheetName val="Sheet1"/>
      <sheetName val="مسافر"/>
      <sheetName val="مسافر حومه ای "/>
      <sheetName val="نفر کيلومتر"/>
      <sheetName val="نفر کيلومتر حومه ای"/>
      <sheetName val="سالن هاي مسافري"/>
      <sheetName val="Sheet3"/>
    </sheetNames>
    <sheetDataSet>
      <sheetData sheetId="0">
        <row r="1">
          <cell r="AM1" t="str">
            <v>جمع</v>
          </cell>
        </row>
        <row r="39">
          <cell r="AO39" t="str">
            <v xml:space="preserve">فروردین </v>
          </cell>
        </row>
        <row r="40">
          <cell r="AO40" t="str">
            <v xml:space="preserve">اردیبهشت </v>
          </cell>
        </row>
        <row r="41">
          <cell r="AO41" t="str">
            <v>خرداد</v>
          </cell>
        </row>
        <row r="42">
          <cell r="AO42" t="str">
            <v>تیر</v>
          </cell>
        </row>
        <row r="43">
          <cell r="AO43" t="str">
            <v>مرداد</v>
          </cell>
        </row>
        <row r="44">
          <cell r="AO44" t="str">
            <v>شهریور</v>
          </cell>
        </row>
        <row r="45">
          <cell r="AO45" t="str">
            <v>مهر</v>
          </cell>
        </row>
        <row r="46">
          <cell r="AO46" t="str">
            <v>آبان</v>
          </cell>
        </row>
        <row r="47">
          <cell r="AO47" t="str">
            <v>آذر</v>
          </cell>
        </row>
        <row r="48">
          <cell r="AO48" t="str">
            <v>دی</v>
          </cell>
        </row>
        <row r="49">
          <cell r="AO49" t="str">
            <v>بهمن</v>
          </cell>
        </row>
        <row r="50">
          <cell r="AO50" t="str">
            <v>اسفند</v>
          </cell>
        </row>
      </sheetData>
      <sheetData sheetId="1"/>
      <sheetData sheetId="2">
        <row r="4">
          <cell r="O4" t="str">
            <v>جمع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101C-D1C9-432F-B6DF-50838471CD45}">
  <sheetPr>
    <tabColor rgb="FF660033"/>
  </sheetPr>
  <dimension ref="B1:AF199"/>
  <sheetViews>
    <sheetView rightToLeft="1" zoomScale="80" zoomScaleNormal="80" zoomScaleSheetLayoutView="75" workbookViewId="0">
      <selection activeCell="AF37" sqref="AF37"/>
    </sheetView>
  </sheetViews>
  <sheetFormatPr defaultColWidth="9" defaultRowHeight="14.25"/>
  <cols>
    <col min="1" max="1" width="1.42578125" style="3" customWidth="1"/>
    <col min="2" max="2" width="11.140625" style="3" customWidth="1"/>
    <col min="3" max="3" width="9.85546875" style="3" customWidth="1"/>
    <col min="4" max="7" width="10.85546875" style="3" bestFit="1" customWidth="1"/>
    <col min="8" max="8" width="9.85546875" style="3" customWidth="1"/>
    <col min="9" max="12" width="9.85546875" style="3" bestFit="1" customWidth="1"/>
    <col min="13" max="13" width="9.85546875" style="3" customWidth="1"/>
    <col min="14" max="14" width="9.85546875" style="3" bestFit="1" customWidth="1"/>
    <col min="15" max="15" width="11.42578125" style="3" customWidth="1"/>
    <col min="16" max="16" width="9" style="3"/>
    <col min="17" max="17" width="11.28515625" style="3" hidden="1" customWidth="1"/>
    <col min="18" max="18" width="14.42578125" style="3" hidden="1" customWidth="1"/>
    <col min="19" max="19" width="14.140625" style="3" hidden="1" customWidth="1"/>
    <col min="20" max="23" width="14.42578125" style="3" hidden="1" customWidth="1"/>
    <col min="24" max="26" width="14.42578125" style="3" bestFit="1" customWidth="1"/>
    <col min="27" max="28" width="11.5703125" style="3" customWidth="1"/>
    <col min="29" max="29" width="13.85546875" style="3" customWidth="1"/>
    <col min="30" max="16384" width="9" style="3"/>
  </cols>
  <sheetData>
    <row r="1" spans="2:15" ht="21.75" customHeight="1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2:15" ht="17.25" customHeight="1" thickBot="1">
      <c r="B2" s="5" t="s">
        <v>1</v>
      </c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 t="s">
        <v>2</v>
      </c>
    </row>
    <row r="3" spans="2:15" ht="17.25" customHeight="1" thickBot="1">
      <c r="B3" s="10"/>
      <c r="C3" s="11" t="s">
        <v>5</v>
      </c>
      <c r="D3" s="12" t="s">
        <v>6</v>
      </c>
      <c r="E3" s="13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5" t="s">
        <v>16</v>
      </c>
      <c r="O3" s="16"/>
    </row>
    <row r="4" spans="2:15">
      <c r="B4" s="17" t="s">
        <v>4</v>
      </c>
      <c r="C4" s="18">
        <v>265375</v>
      </c>
      <c r="D4" s="19">
        <v>270367</v>
      </c>
      <c r="E4" s="20">
        <v>293883</v>
      </c>
      <c r="F4" s="20">
        <v>215766</v>
      </c>
      <c r="G4" s="20">
        <v>181151</v>
      </c>
      <c r="H4" s="19">
        <v>239422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23">
        <f>SUM(C4:N4)</f>
        <v>1465964</v>
      </c>
    </row>
    <row r="5" spans="2:15">
      <c r="B5" s="17" t="s">
        <v>17</v>
      </c>
      <c r="C5" s="18">
        <v>35135</v>
      </c>
      <c r="D5" s="24">
        <v>31750</v>
      </c>
      <c r="E5" s="20">
        <v>38435</v>
      </c>
      <c r="F5" s="20">
        <v>27330</v>
      </c>
      <c r="G5" s="20">
        <v>8080</v>
      </c>
      <c r="H5" s="19">
        <v>3695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25">
        <f t="shared" ref="O5:O26" si="0">SUM(C5:N5)</f>
        <v>144425</v>
      </c>
    </row>
    <row r="6" spans="2:15">
      <c r="B6" s="17" t="s">
        <v>18</v>
      </c>
      <c r="C6" s="18">
        <v>111735</v>
      </c>
      <c r="D6" s="19">
        <v>132845</v>
      </c>
      <c r="E6" s="20">
        <v>133965</v>
      </c>
      <c r="F6" s="20">
        <v>108405</v>
      </c>
      <c r="G6" s="20">
        <v>120590</v>
      </c>
      <c r="H6" s="19">
        <v>111080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25">
        <f t="shared" si="0"/>
        <v>718620</v>
      </c>
    </row>
    <row r="7" spans="2:15">
      <c r="B7" s="26" t="s">
        <v>20</v>
      </c>
      <c r="C7" s="27">
        <v>159311</v>
      </c>
      <c r="D7" s="28">
        <v>140009</v>
      </c>
      <c r="E7" s="29">
        <v>117627</v>
      </c>
      <c r="F7" s="29">
        <v>144282</v>
      </c>
      <c r="G7" s="29">
        <v>148775</v>
      </c>
      <c r="H7" s="19">
        <v>144627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25">
        <f t="shared" si="0"/>
        <v>854631</v>
      </c>
    </row>
    <row r="8" spans="2:15">
      <c r="B8" s="17" t="s">
        <v>19</v>
      </c>
      <c r="C8" s="18">
        <v>8857</v>
      </c>
      <c r="D8" s="19">
        <v>10594</v>
      </c>
      <c r="E8" s="20">
        <v>15727</v>
      </c>
      <c r="F8" s="20">
        <v>17213</v>
      </c>
      <c r="G8" s="20">
        <v>12210</v>
      </c>
      <c r="H8" s="19">
        <v>8264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25">
        <f t="shared" si="0"/>
        <v>72865</v>
      </c>
    </row>
    <row r="9" spans="2:15">
      <c r="B9" s="17" t="s">
        <v>21</v>
      </c>
      <c r="C9" s="18">
        <v>104861</v>
      </c>
      <c r="D9" s="19">
        <v>121225</v>
      </c>
      <c r="E9" s="20">
        <v>112390</v>
      </c>
      <c r="F9" s="20">
        <v>68505</v>
      </c>
      <c r="G9" s="20">
        <v>60806</v>
      </c>
      <c r="H9" s="19">
        <v>54229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25">
        <f t="shared" si="0"/>
        <v>522016</v>
      </c>
    </row>
    <row r="10" spans="2:15">
      <c r="B10" s="17" t="s">
        <v>22</v>
      </c>
      <c r="C10" s="18">
        <v>22578</v>
      </c>
      <c r="D10" s="19">
        <v>28444</v>
      </c>
      <c r="E10" s="20">
        <v>30298</v>
      </c>
      <c r="F10" s="20">
        <v>26139</v>
      </c>
      <c r="G10" s="20">
        <v>29974</v>
      </c>
      <c r="H10" s="19">
        <v>26649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25">
        <f t="shared" si="0"/>
        <v>164082</v>
      </c>
    </row>
    <row r="11" spans="2:15">
      <c r="B11" s="17" t="s">
        <v>24</v>
      </c>
      <c r="C11" s="18">
        <v>30000</v>
      </c>
      <c r="D11" s="19">
        <v>41174</v>
      </c>
      <c r="E11" s="20">
        <v>41107</v>
      </c>
      <c r="F11" s="20">
        <v>55314</v>
      </c>
      <c r="G11" s="20">
        <v>61230</v>
      </c>
      <c r="H11" s="19">
        <v>69999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25">
        <f t="shared" si="0"/>
        <v>298824</v>
      </c>
    </row>
    <row r="12" spans="2:15">
      <c r="B12" s="17" t="s">
        <v>23</v>
      </c>
      <c r="C12" s="18">
        <v>181418</v>
      </c>
      <c r="D12" s="19">
        <v>211780</v>
      </c>
      <c r="E12" s="20">
        <v>220857</v>
      </c>
      <c r="F12" s="20">
        <v>202096</v>
      </c>
      <c r="G12" s="20">
        <v>222146</v>
      </c>
      <c r="H12" s="19">
        <v>220144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25">
        <f t="shared" si="0"/>
        <v>1258441</v>
      </c>
    </row>
    <row r="13" spans="2:15">
      <c r="B13" s="17" t="s">
        <v>25</v>
      </c>
      <c r="C13" s="18">
        <v>27891</v>
      </c>
      <c r="D13" s="19">
        <v>24120</v>
      </c>
      <c r="E13" s="20">
        <v>18160</v>
      </c>
      <c r="F13" s="20">
        <v>26963</v>
      </c>
      <c r="G13" s="20">
        <v>29531</v>
      </c>
      <c r="H13" s="19">
        <v>32953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25">
        <f t="shared" si="0"/>
        <v>159618</v>
      </c>
    </row>
    <row r="14" spans="2:15">
      <c r="B14" s="17" t="s">
        <v>26</v>
      </c>
      <c r="C14" s="18">
        <v>106115</v>
      </c>
      <c r="D14" s="19">
        <v>96471</v>
      </c>
      <c r="E14" s="20">
        <v>111104</v>
      </c>
      <c r="F14" s="20">
        <v>95001</v>
      </c>
      <c r="G14" s="20">
        <v>105433</v>
      </c>
      <c r="H14" s="19">
        <v>104234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25">
        <f t="shared" si="0"/>
        <v>618358</v>
      </c>
    </row>
    <row r="15" spans="2:15">
      <c r="B15" s="17" t="s">
        <v>27</v>
      </c>
      <c r="C15" s="18">
        <v>244850</v>
      </c>
      <c r="D15" s="19">
        <v>241577</v>
      </c>
      <c r="E15" s="20">
        <v>237483</v>
      </c>
      <c r="F15" s="20">
        <v>189264</v>
      </c>
      <c r="G15" s="20">
        <v>164555</v>
      </c>
      <c r="H15" s="19">
        <v>222042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25">
        <f t="shared" si="0"/>
        <v>1299771</v>
      </c>
    </row>
    <row r="16" spans="2:15">
      <c r="B16" s="30" t="s">
        <v>28</v>
      </c>
      <c r="C16" s="18">
        <v>950519</v>
      </c>
      <c r="D16" s="19">
        <v>893566</v>
      </c>
      <c r="E16" s="20">
        <v>758708</v>
      </c>
      <c r="F16" s="20">
        <v>784742</v>
      </c>
      <c r="G16" s="20">
        <v>849392</v>
      </c>
      <c r="H16" s="19">
        <v>952431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25">
        <f t="shared" si="0"/>
        <v>5189358</v>
      </c>
    </row>
    <row r="17" spans="2:29">
      <c r="B17" s="17" t="s">
        <v>30</v>
      </c>
      <c r="C17" s="18">
        <v>92508</v>
      </c>
      <c r="D17" s="24">
        <v>108500</v>
      </c>
      <c r="E17" s="20">
        <v>52670</v>
      </c>
      <c r="F17" s="20">
        <v>31983</v>
      </c>
      <c r="G17" s="20">
        <v>34677</v>
      </c>
      <c r="H17" s="19">
        <v>34730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25">
        <f t="shared" si="0"/>
        <v>355068</v>
      </c>
    </row>
    <row r="18" spans="2:29">
      <c r="B18" s="31" t="s">
        <v>29</v>
      </c>
      <c r="C18" s="18">
        <v>5635</v>
      </c>
      <c r="D18" s="19">
        <v>4607</v>
      </c>
      <c r="E18" s="20">
        <v>5166</v>
      </c>
      <c r="F18" s="20">
        <v>7003</v>
      </c>
      <c r="G18" s="20">
        <v>6859</v>
      </c>
      <c r="H18" s="19">
        <v>5047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25">
        <f t="shared" si="0"/>
        <v>34317</v>
      </c>
    </row>
    <row r="19" spans="2:29">
      <c r="B19" s="17" t="s">
        <v>31</v>
      </c>
      <c r="C19" s="18">
        <v>443821</v>
      </c>
      <c r="D19" s="24">
        <v>382259</v>
      </c>
      <c r="E19" s="20">
        <v>406195</v>
      </c>
      <c r="F19" s="20">
        <v>453209</v>
      </c>
      <c r="G19" s="20">
        <v>496235</v>
      </c>
      <c r="H19" s="19">
        <v>517036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25">
        <f t="shared" si="0"/>
        <v>2698755</v>
      </c>
    </row>
    <row r="20" spans="2:29">
      <c r="B20" s="17" t="s">
        <v>32</v>
      </c>
      <c r="C20" s="32">
        <v>17448</v>
      </c>
      <c r="D20" s="19">
        <v>29760</v>
      </c>
      <c r="E20" s="33">
        <v>24629</v>
      </c>
      <c r="F20" s="33">
        <v>17955</v>
      </c>
      <c r="G20" s="33">
        <v>17481</v>
      </c>
      <c r="H20" s="19">
        <v>17888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25">
        <f t="shared" si="0"/>
        <v>125161</v>
      </c>
    </row>
    <row r="21" spans="2:29">
      <c r="B21" s="17" t="s">
        <v>33</v>
      </c>
      <c r="C21" s="32">
        <v>5445</v>
      </c>
      <c r="D21" s="24">
        <v>22315</v>
      </c>
      <c r="E21" s="20">
        <v>31246</v>
      </c>
      <c r="F21" s="20">
        <v>34916</v>
      </c>
      <c r="G21" s="20">
        <v>19317</v>
      </c>
      <c r="H21" s="19">
        <v>10744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25">
        <f t="shared" si="0"/>
        <v>123983</v>
      </c>
      <c r="AB21" s="34"/>
      <c r="AC21" s="34"/>
    </row>
    <row r="22" spans="2:29">
      <c r="B22" s="17" t="s">
        <v>34</v>
      </c>
      <c r="C22" s="18">
        <v>700839</v>
      </c>
      <c r="D22" s="19">
        <v>615060</v>
      </c>
      <c r="E22" s="20">
        <v>571346</v>
      </c>
      <c r="F22" s="20">
        <v>563956</v>
      </c>
      <c r="G22" s="20">
        <v>387171</v>
      </c>
      <c r="H22" s="19">
        <v>492065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25">
        <f t="shared" si="0"/>
        <v>3330437</v>
      </c>
      <c r="R22" s="3">
        <f>46976000/8234</f>
        <v>5705.1250910857425</v>
      </c>
      <c r="AB22" s="34"/>
      <c r="AC22" s="34"/>
    </row>
    <row r="23" spans="2:29">
      <c r="B23" s="17" t="s">
        <v>35</v>
      </c>
      <c r="C23" s="32">
        <v>33460</v>
      </c>
      <c r="D23" s="19">
        <v>14796</v>
      </c>
      <c r="E23" s="20">
        <v>18065</v>
      </c>
      <c r="F23" s="20">
        <v>30857</v>
      </c>
      <c r="G23" s="20">
        <v>44891</v>
      </c>
      <c r="H23" s="19">
        <v>35049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25">
        <f t="shared" si="0"/>
        <v>177118</v>
      </c>
      <c r="AB23" s="34"/>
      <c r="AC23" s="34"/>
    </row>
    <row r="24" spans="2:29">
      <c r="B24" s="35" t="s">
        <v>36</v>
      </c>
      <c r="C24" s="32">
        <v>6178</v>
      </c>
      <c r="D24" s="19">
        <v>22412</v>
      </c>
      <c r="E24" s="33">
        <v>35834</v>
      </c>
      <c r="F24" s="33">
        <v>38383</v>
      </c>
      <c r="G24" s="33">
        <v>51311</v>
      </c>
      <c r="H24" s="19">
        <v>21518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25">
        <f t="shared" si="0"/>
        <v>175636</v>
      </c>
      <c r="AB24" s="34"/>
      <c r="AC24" s="34"/>
    </row>
    <row r="25" spans="2:29" ht="17.25" customHeight="1">
      <c r="B25" s="35" t="s">
        <v>37</v>
      </c>
      <c r="C25" s="32">
        <v>9500</v>
      </c>
      <c r="D25" s="19">
        <v>11280</v>
      </c>
      <c r="E25" s="19">
        <v>11320</v>
      </c>
      <c r="F25" s="19">
        <v>11160</v>
      </c>
      <c r="G25" s="19">
        <v>10360</v>
      </c>
      <c r="H25" s="19">
        <v>10360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22">
        <v>0</v>
      </c>
      <c r="O25" s="36">
        <f>SUM(C25:N25)</f>
        <v>63980</v>
      </c>
    </row>
    <row r="26" spans="2:29" ht="17.25" customHeight="1" thickBot="1">
      <c r="B26" s="37" t="s">
        <v>38</v>
      </c>
      <c r="C26" s="32">
        <v>11100</v>
      </c>
      <c r="D26" s="38">
        <v>10525</v>
      </c>
      <c r="E26" s="39">
        <v>9625</v>
      </c>
      <c r="F26" s="39">
        <v>8225</v>
      </c>
      <c r="G26" s="39">
        <v>8450</v>
      </c>
      <c r="H26" s="39">
        <v>8000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22">
        <v>0</v>
      </c>
      <c r="O26" s="41">
        <f t="shared" si="0"/>
        <v>55925</v>
      </c>
      <c r="P26" s="42"/>
      <c r="Q26" s="43"/>
      <c r="R26" s="43">
        <v>97</v>
      </c>
      <c r="S26" s="43"/>
      <c r="T26" s="4" t="s">
        <v>39</v>
      </c>
      <c r="U26" s="3">
        <v>2019</v>
      </c>
    </row>
    <row r="27" spans="2:29" ht="20.25" customHeight="1" thickBot="1">
      <c r="B27" s="44" t="s">
        <v>2</v>
      </c>
      <c r="C27" s="45">
        <f t="shared" ref="C27:F27" si="1">IF(SUM(C4:C26)=0,#N/A,SUM(C4:C26))</f>
        <v>3574579</v>
      </c>
      <c r="D27" s="45">
        <f t="shared" si="1"/>
        <v>3465436</v>
      </c>
      <c r="E27" s="45">
        <f t="shared" si="1"/>
        <v>3295840</v>
      </c>
      <c r="F27" s="45">
        <f t="shared" si="1"/>
        <v>3158667</v>
      </c>
      <c r="G27" s="45">
        <f>IF(SUM(G4:G26)=0,#N/A,SUM(G4:G26))</f>
        <v>3070625</v>
      </c>
      <c r="H27" s="45">
        <f>IF(SUM(H4:H26)=0,#N/A,SUM(H4:H26))</f>
        <v>3342206</v>
      </c>
      <c r="I27" s="45" t="e">
        <f t="shared" ref="I27:N27" si="2">IF(SUM(I4:I26)=0,#N/A,SUM(I4:I26))</f>
        <v>#N/A</v>
      </c>
      <c r="J27" s="45" t="e">
        <f t="shared" si="2"/>
        <v>#N/A</v>
      </c>
      <c r="K27" s="45" t="e">
        <f t="shared" si="2"/>
        <v>#N/A</v>
      </c>
      <c r="L27" s="45" t="e">
        <f>IF(SUM(L4:L26)=0,#N/A,SUM(L4:L26))</f>
        <v>#N/A</v>
      </c>
      <c r="M27" s="45" t="e">
        <f t="shared" si="2"/>
        <v>#N/A</v>
      </c>
      <c r="N27" s="45" t="e">
        <f t="shared" si="2"/>
        <v>#N/A</v>
      </c>
      <c r="O27" s="46">
        <f>SUM(O4:O26)</f>
        <v>19907353</v>
      </c>
      <c r="Q27" s="43">
        <v>4135829</v>
      </c>
      <c r="R27" s="47">
        <v>3969385</v>
      </c>
      <c r="S27" s="43">
        <v>4001200</v>
      </c>
      <c r="T27" s="48">
        <v>35256136</v>
      </c>
      <c r="U27" s="49">
        <f>SUM(P27:T27)</f>
        <v>47362550</v>
      </c>
      <c r="V27" s="42">
        <f>+U27/1000</f>
        <v>47362.55</v>
      </c>
    </row>
    <row r="28" spans="2:29" ht="0.75" customHeight="1">
      <c r="B28" s="50" t="s">
        <v>40</v>
      </c>
      <c r="C28" s="50"/>
      <c r="D28" s="50"/>
      <c r="E28" s="50"/>
      <c r="F28" s="50"/>
      <c r="G28" s="50"/>
      <c r="H28" s="50"/>
      <c r="I28" s="50"/>
      <c r="J28" s="50"/>
      <c r="K28" s="2"/>
      <c r="L28" s="2"/>
      <c r="M28" s="2"/>
      <c r="N28" s="2"/>
      <c r="O28" s="2"/>
      <c r="U28" s="49">
        <f t="shared" ref="U28" si="3">SUM(P28:T28)</f>
        <v>0</v>
      </c>
      <c r="V28" s="42">
        <f t="shared" ref="V28:V29" si="4">+U28/1000</f>
        <v>0</v>
      </c>
    </row>
    <row r="29" spans="2:29" ht="12" customHeight="1">
      <c r="B29" s="51" t="s">
        <v>41</v>
      </c>
      <c r="C29" s="51"/>
      <c r="D29" s="51"/>
      <c r="E29" s="51"/>
      <c r="F29" s="51"/>
      <c r="G29" s="51"/>
      <c r="H29" s="51"/>
      <c r="I29" s="51"/>
      <c r="J29" s="51"/>
      <c r="K29" s="52"/>
      <c r="L29" s="2"/>
      <c r="M29" s="2"/>
      <c r="N29" s="2"/>
      <c r="O29" s="52"/>
      <c r="Q29" s="53">
        <v>3938568</v>
      </c>
      <c r="R29" s="53">
        <v>3933187</v>
      </c>
      <c r="S29" s="53">
        <v>4237924</v>
      </c>
      <c r="T29" s="4">
        <v>38372056</v>
      </c>
      <c r="U29" s="49">
        <f>SUM(P29:T29)</f>
        <v>50481735</v>
      </c>
      <c r="V29" s="42">
        <f t="shared" si="4"/>
        <v>50481.735000000001</v>
      </c>
    </row>
    <row r="30" spans="2:29" ht="12.75" customHeight="1"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52"/>
      <c r="M30" s="2"/>
      <c r="N30" s="2"/>
      <c r="O30" s="56"/>
      <c r="Q30" s="53"/>
      <c r="R30" s="57">
        <v>96</v>
      </c>
      <c r="S30" s="53"/>
      <c r="T30" s="58" t="s">
        <v>42</v>
      </c>
      <c r="U30" s="58">
        <v>2018</v>
      </c>
    </row>
    <row r="31" spans="2:29">
      <c r="B31" s="59"/>
      <c r="C31" s="60"/>
      <c r="D31" s="60"/>
      <c r="E31" s="60"/>
      <c r="F31" s="60"/>
      <c r="G31" s="60"/>
      <c r="H31" s="60"/>
      <c r="I31" s="60"/>
      <c r="J31" s="61"/>
      <c r="K31" s="55"/>
      <c r="L31" s="52"/>
      <c r="M31" s="55"/>
      <c r="N31" s="62"/>
      <c r="O31" s="52"/>
    </row>
    <row r="32" spans="2:29" ht="22.5" customHeight="1">
      <c r="S32" s="63">
        <f>+S33/R34</f>
        <v>1.595034103938419</v>
      </c>
    </row>
    <row r="33" spans="16:32" ht="17.25" customHeight="1">
      <c r="R33" s="3">
        <v>806517</v>
      </c>
      <c r="S33" s="3">
        <f>+R33*S34</f>
        <v>80651700</v>
      </c>
      <c r="T33" s="3">
        <v>9142961</v>
      </c>
    </row>
    <row r="34" spans="16:32" ht="15.75" customHeight="1">
      <c r="R34" s="3">
        <v>50564248</v>
      </c>
      <c r="S34" s="3">
        <v>100</v>
      </c>
      <c r="T34" s="3">
        <f>+T33*S34</f>
        <v>914296100</v>
      </c>
      <c r="U34" s="3">
        <v>3618105</v>
      </c>
    </row>
    <row r="35" spans="16:32" ht="16.5" customHeight="1">
      <c r="T35" s="63"/>
      <c r="V35" s="42"/>
    </row>
    <row r="36" spans="16:32" ht="17.25" customHeight="1">
      <c r="P36" s="67"/>
      <c r="S36" s="42"/>
      <c r="Y36" s="68"/>
      <c r="Z36" s="69"/>
      <c r="AA36" s="69"/>
      <c r="AB36" s="69"/>
      <c r="AD36" s="69"/>
      <c r="AE36" s="70"/>
      <c r="AF36" s="71"/>
    </row>
    <row r="37" spans="16:32" ht="17.25" customHeight="1">
      <c r="P37" s="67"/>
      <c r="S37" s="42"/>
      <c r="Y37" s="68"/>
      <c r="Z37" s="69"/>
      <c r="AA37" s="69"/>
      <c r="AB37" s="69"/>
      <c r="AD37" s="69"/>
      <c r="AE37" s="70"/>
      <c r="AF37" s="71"/>
    </row>
    <row r="38" spans="16:32" ht="17.25" customHeight="1">
      <c r="P38" s="67"/>
      <c r="S38" s="42"/>
      <c r="Y38" s="68"/>
      <c r="Z38" s="69"/>
      <c r="AA38" s="69"/>
      <c r="AB38" s="69"/>
      <c r="AD38" s="69"/>
      <c r="AE38" s="70"/>
      <c r="AF38" s="71"/>
    </row>
    <row r="39" spans="16:32" ht="17.25" customHeight="1">
      <c r="P39" s="67"/>
      <c r="S39" s="42"/>
      <c r="Y39" s="68"/>
      <c r="Z39" s="69"/>
      <c r="AA39" s="69"/>
      <c r="AB39" s="69"/>
      <c r="AD39" s="69"/>
      <c r="AE39" s="70"/>
      <c r="AF39" s="71"/>
    </row>
    <row r="40" spans="16:32" ht="17.25" customHeight="1">
      <c r="P40" s="67"/>
      <c r="S40" s="42"/>
      <c r="Y40" s="69"/>
      <c r="Z40" s="69"/>
      <c r="AA40" s="69"/>
      <c r="AB40" s="69"/>
      <c r="AD40" s="69"/>
      <c r="AE40" s="70"/>
      <c r="AF40" s="71"/>
    </row>
    <row r="41" spans="16:32" ht="17.25" customHeight="1">
      <c r="P41" s="67"/>
      <c r="S41" s="42"/>
      <c r="Y41" s="69"/>
      <c r="Z41" s="69"/>
      <c r="AA41" s="69"/>
      <c r="AB41" s="69"/>
      <c r="AD41" s="69"/>
      <c r="AE41" s="70"/>
      <c r="AF41" s="71"/>
    </row>
    <row r="42" spans="16:32" ht="17.25" customHeight="1">
      <c r="P42" s="67"/>
      <c r="S42" s="42"/>
      <c r="Y42" s="68"/>
      <c r="Z42" s="69"/>
      <c r="AA42" s="69"/>
      <c r="AB42" s="69"/>
      <c r="AD42" s="69"/>
      <c r="AE42" s="70"/>
      <c r="AF42" s="71"/>
    </row>
    <row r="43" spans="16:32" ht="17.25" customHeight="1">
      <c r="P43" s="67"/>
      <c r="S43" s="42"/>
      <c r="Y43" s="68"/>
      <c r="Z43" s="69"/>
      <c r="AA43" s="69"/>
      <c r="AB43" s="69"/>
      <c r="AD43" s="69"/>
      <c r="AE43" s="70"/>
      <c r="AF43" s="71"/>
    </row>
    <row r="44" spans="16:32" ht="17.25" customHeight="1">
      <c r="P44" s="67"/>
      <c r="S44" s="42"/>
      <c r="Y44" s="68"/>
      <c r="Z44" s="69"/>
      <c r="AA44" s="69"/>
      <c r="AB44" s="69"/>
      <c r="AD44" s="69"/>
      <c r="AE44" s="70"/>
      <c r="AF44" s="71"/>
    </row>
    <row r="45" spans="16:32" ht="17.25" customHeight="1">
      <c r="P45" s="67"/>
      <c r="S45" s="42"/>
      <c r="Y45" s="68"/>
      <c r="Z45" s="69"/>
      <c r="AA45" s="69"/>
      <c r="AB45" s="69"/>
      <c r="AD45" s="69"/>
      <c r="AE45" s="70"/>
      <c r="AF45" s="71"/>
    </row>
    <row r="46" spans="16:32" ht="17.25" customHeight="1">
      <c r="P46" s="67"/>
      <c r="S46" s="42"/>
      <c r="Y46" s="68"/>
      <c r="Z46" s="69"/>
      <c r="AA46" s="69"/>
      <c r="AB46" s="69"/>
      <c r="AD46" s="69"/>
      <c r="AE46" s="70"/>
      <c r="AF46" s="71"/>
    </row>
    <row r="47" spans="16:32" ht="17.25" customHeight="1">
      <c r="P47" s="67"/>
      <c r="S47" s="42"/>
      <c r="Y47" s="69"/>
      <c r="Z47" s="69"/>
      <c r="AA47" s="69"/>
      <c r="AB47" s="69"/>
      <c r="AD47" s="69"/>
      <c r="AE47" s="70"/>
      <c r="AF47" s="71"/>
    </row>
    <row r="48" spans="16:32" ht="17.25" customHeight="1">
      <c r="P48" s="67"/>
      <c r="S48" s="42"/>
      <c r="Y48" s="69"/>
      <c r="Z48" s="69"/>
      <c r="AA48" s="69"/>
      <c r="AB48" s="69"/>
      <c r="AD48" s="69"/>
      <c r="AE48" s="70"/>
      <c r="AF48" s="71"/>
    </row>
    <row r="49" spans="2:32" ht="17.25" customHeight="1">
      <c r="P49" s="67"/>
      <c r="S49" s="42"/>
      <c r="Y49" s="69"/>
      <c r="Z49" s="69"/>
      <c r="AA49" s="69"/>
      <c r="AB49" s="69"/>
      <c r="AD49" s="69"/>
      <c r="AE49" s="70"/>
      <c r="AF49" s="71"/>
    </row>
    <row r="50" spans="2:32" ht="17.25" customHeight="1">
      <c r="P50" s="67"/>
      <c r="S50" s="42"/>
      <c r="Y50" s="69"/>
      <c r="Z50" s="69"/>
      <c r="AA50" s="69"/>
      <c r="AB50" s="69"/>
      <c r="AD50" s="69"/>
      <c r="AE50" s="70"/>
      <c r="AF50" s="71"/>
    </row>
    <row r="51" spans="2:32" ht="17.25" customHeight="1">
      <c r="P51" s="67"/>
      <c r="S51" s="42"/>
      <c r="Y51" s="69"/>
      <c r="Z51" s="69"/>
      <c r="AA51" s="69"/>
      <c r="AB51" s="69"/>
      <c r="AD51" s="69"/>
      <c r="AE51" s="70"/>
      <c r="AF51" s="71"/>
    </row>
    <row r="52" spans="2:32" ht="17.25" customHeight="1">
      <c r="P52" s="67"/>
      <c r="S52" s="42"/>
      <c r="W52" s="80"/>
      <c r="Y52" s="69"/>
      <c r="Z52" s="69"/>
      <c r="AA52" s="69"/>
      <c r="AB52" s="69"/>
      <c r="AD52" s="69"/>
      <c r="AE52" s="70"/>
      <c r="AF52" s="71"/>
    </row>
    <row r="53" spans="2:32" ht="17.25" customHeight="1">
      <c r="P53" s="67"/>
      <c r="S53" s="42"/>
      <c r="Y53" s="69"/>
      <c r="Z53" s="69"/>
      <c r="AA53" s="69"/>
      <c r="AB53" s="69"/>
      <c r="AD53" s="69"/>
      <c r="AE53" s="70"/>
      <c r="AF53" s="71"/>
    </row>
    <row r="54" spans="2:32" ht="17.25" customHeight="1">
      <c r="P54" s="67"/>
      <c r="S54" s="42"/>
      <c r="Y54" s="69"/>
      <c r="Z54" s="69"/>
      <c r="AA54" s="69"/>
      <c r="AB54" s="69"/>
      <c r="AD54" s="69"/>
      <c r="AE54" s="70"/>
      <c r="AF54" s="71"/>
    </row>
    <row r="55" spans="2:32" ht="17.25" customHeight="1">
      <c r="P55" s="67"/>
      <c r="S55" s="42"/>
      <c r="Y55" s="69"/>
      <c r="Z55" s="69"/>
      <c r="AA55" s="69"/>
      <c r="AB55" s="69"/>
      <c r="AD55" s="69"/>
      <c r="AE55" s="70"/>
      <c r="AF55" s="71"/>
    </row>
    <row r="56" spans="2:32" ht="17.25" customHeight="1">
      <c r="P56" s="67"/>
      <c r="S56" s="42"/>
      <c r="Y56" s="69"/>
      <c r="Z56" s="69"/>
      <c r="AA56" s="69"/>
      <c r="AB56" s="69"/>
      <c r="AD56" s="69"/>
      <c r="AE56" s="70"/>
      <c r="AF56" s="71"/>
    </row>
    <row r="57" spans="2:32" ht="17.25" customHeight="1">
      <c r="P57" s="67"/>
      <c r="R57" s="43"/>
      <c r="S57" s="47"/>
      <c r="T57" s="4"/>
      <c r="U57" s="4"/>
      <c r="Y57" s="86"/>
      <c r="Z57" s="86"/>
      <c r="AA57" s="86"/>
      <c r="AB57" s="86"/>
      <c r="AD57" s="70"/>
      <c r="AE57" s="70"/>
      <c r="AF57" s="71"/>
    </row>
    <row r="58" spans="2:32" ht="17.25" customHeight="1">
      <c r="P58" s="67"/>
      <c r="R58" s="43"/>
      <c r="S58" s="47"/>
      <c r="T58" s="4"/>
      <c r="U58" s="4"/>
      <c r="Y58" s="87"/>
      <c r="Z58" s="87"/>
      <c r="AA58" s="87"/>
      <c r="AB58" s="87"/>
      <c r="AD58" s="70"/>
      <c r="AE58" s="70"/>
      <c r="AF58" s="71"/>
    </row>
    <row r="59" spans="2:32" ht="9.75" customHeight="1">
      <c r="P59" s="67"/>
      <c r="Q59" s="88"/>
      <c r="R59" s="43"/>
      <c r="S59" s="43"/>
      <c r="T59" s="89"/>
      <c r="U59" s="90"/>
      <c r="V59" s="42"/>
      <c r="X59" s="42"/>
    </row>
    <row r="60" spans="2:32" ht="15.75" customHeight="1">
      <c r="P60" s="67"/>
      <c r="Q60" s="94"/>
      <c r="R60" s="94"/>
      <c r="S60" s="94"/>
      <c r="T60" s="95"/>
      <c r="U60" s="96"/>
      <c r="V60" s="97"/>
    </row>
    <row r="61" spans="2:32" ht="18" customHeight="1">
      <c r="Q61" s="53"/>
      <c r="R61" s="98"/>
      <c r="S61" s="53"/>
      <c r="T61" s="4"/>
      <c r="U61" s="4"/>
    </row>
    <row r="62" spans="2:32" ht="3" hidden="1" customHeight="1">
      <c r="B62" s="54" t="s">
        <v>47</v>
      </c>
      <c r="C62" s="54"/>
      <c r="D62" s="54"/>
      <c r="E62" s="54"/>
      <c r="F62" s="54"/>
      <c r="G62" s="54"/>
      <c r="H62" s="54"/>
      <c r="I62" s="54"/>
      <c r="J62" s="54"/>
      <c r="L62" s="42"/>
    </row>
    <row r="63" spans="2:32" ht="12.75" customHeight="1">
      <c r="K63" s="42"/>
      <c r="N63" s="42"/>
      <c r="O63" s="42"/>
      <c r="T63" s="99"/>
      <c r="U63" s="3" t="s">
        <v>48</v>
      </c>
    </row>
    <row r="64" spans="2:32">
      <c r="C64" s="42"/>
      <c r="D64" s="42"/>
      <c r="E64" s="42"/>
      <c r="F64" s="42"/>
      <c r="G64" s="42"/>
      <c r="H64" s="42"/>
      <c r="I64" s="42"/>
      <c r="K64" s="42"/>
      <c r="T64" s="99"/>
      <c r="U64" s="3" t="s">
        <v>49</v>
      </c>
    </row>
    <row r="65" spans="2:18">
      <c r="C65" s="100"/>
      <c r="O65" s="42"/>
      <c r="R65" s="3">
        <v>228448</v>
      </c>
    </row>
    <row r="66" spans="2:18">
      <c r="O66" s="101"/>
    </row>
    <row r="67" spans="2:18">
      <c r="C67" s="100"/>
      <c r="L67" s="102"/>
      <c r="M67" s="102"/>
      <c r="N67" s="102"/>
      <c r="O67" s="102"/>
      <c r="P67" s="42"/>
    </row>
    <row r="68" spans="2:18">
      <c r="L68" s="102"/>
      <c r="M68" s="102"/>
      <c r="N68" s="102"/>
      <c r="O68" s="102"/>
    </row>
    <row r="69" spans="2:18">
      <c r="C69" s="100"/>
      <c r="F69" s="102"/>
      <c r="G69" s="102"/>
      <c r="M69" s="42"/>
      <c r="N69" s="63"/>
      <c r="O69" s="42"/>
    </row>
    <row r="70" spans="2:18">
      <c r="C70" s="100"/>
      <c r="M70" s="42"/>
      <c r="N70" s="63"/>
      <c r="O70" s="42"/>
    </row>
    <row r="71" spans="2:18">
      <c r="B71" s="102"/>
      <c r="C71" s="100"/>
      <c r="E71" s="100"/>
      <c r="F71" s="102"/>
      <c r="G71" s="102"/>
      <c r="H71" s="102"/>
    </row>
    <row r="72" spans="2:18">
      <c r="B72" s="102"/>
      <c r="F72" s="102"/>
      <c r="G72" s="102"/>
      <c r="H72" s="102"/>
    </row>
    <row r="73" spans="2:18">
      <c r="C73" s="100"/>
      <c r="E73" s="102"/>
      <c r="F73" s="102"/>
      <c r="G73" s="102"/>
      <c r="H73" s="102"/>
    </row>
    <row r="74" spans="2:18">
      <c r="C74" s="100"/>
      <c r="D74" s="100"/>
      <c r="E74" s="100"/>
      <c r="F74" s="102"/>
      <c r="G74" s="102"/>
      <c r="H74" s="102"/>
    </row>
    <row r="75" spans="2:18">
      <c r="B75" s="102"/>
      <c r="C75" s="100"/>
      <c r="D75" s="102"/>
      <c r="E75" s="102"/>
      <c r="F75" s="102"/>
      <c r="G75" s="102"/>
      <c r="H75" s="102"/>
    </row>
    <row r="76" spans="2:18">
      <c r="B76" s="102"/>
      <c r="C76" s="102"/>
      <c r="D76" s="102"/>
      <c r="E76" s="102"/>
      <c r="F76" s="102"/>
      <c r="G76" s="102"/>
      <c r="H76" s="102"/>
    </row>
    <row r="77" spans="2:18">
      <c r="B77" s="102"/>
      <c r="C77" s="102"/>
      <c r="D77" s="102"/>
      <c r="E77" s="102"/>
      <c r="F77" s="102"/>
      <c r="G77" s="102"/>
      <c r="H77" s="102"/>
    </row>
    <row r="78" spans="2:18">
      <c r="B78" s="102"/>
      <c r="C78" s="102"/>
      <c r="D78" s="102"/>
      <c r="E78" s="102"/>
      <c r="F78" s="102"/>
      <c r="G78" s="102"/>
      <c r="H78" s="102"/>
    </row>
    <row r="79" spans="2:18">
      <c r="B79" s="102"/>
      <c r="C79" s="100"/>
      <c r="D79" s="102"/>
      <c r="E79" s="102"/>
      <c r="F79" s="102"/>
      <c r="G79" s="102"/>
      <c r="H79" s="102"/>
    </row>
    <row r="80" spans="2:18">
      <c r="B80" s="102"/>
      <c r="C80" s="102"/>
      <c r="D80" s="102"/>
      <c r="E80" s="102"/>
      <c r="F80" s="102"/>
      <c r="G80" s="102"/>
      <c r="H80" s="102"/>
    </row>
    <row r="81" spans="2:14">
      <c r="B81" s="102"/>
      <c r="C81" s="102"/>
      <c r="D81" s="102"/>
      <c r="E81" s="102"/>
      <c r="F81" s="102"/>
      <c r="G81" s="102"/>
      <c r="H81" s="102"/>
    </row>
    <row r="82" spans="2:14">
      <c r="B82" s="102"/>
      <c r="C82" s="102"/>
      <c r="D82" s="102"/>
      <c r="E82" s="102"/>
      <c r="F82" s="102"/>
      <c r="G82" s="102"/>
      <c r="H82" s="102"/>
    </row>
    <row r="83" spans="2:14">
      <c r="B83" s="102"/>
      <c r="C83" s="102"/>
      <c r="D83" s="102"/>
      <c r="E83" s="102"/>
      <c r="F83" s="102"/>
      <c r="G83" s="102"/>
      <c r="H83" s="102"/>
    </row>
    <row r="84" spans="2:14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</row>
    <row r="85" spans="2:14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</row>
    <row r="86" spans="2:14">
      <c r="B86" s="102"/>
      <c r="C86" s="102"/>
      <c r="D86" s="102"/>
      <c r="E86" s="102"/>
      <c r="F86" s="102"/>
      <c r="G86" s="102"/>
      <c r="H86" s="102"/>
    </row>
    <row r="87" spans="2:14">
      <c r="B87" s="102"/>
      <c r="C87" s="102"/>
      <c r="D87" s="102"/>
      <c r="E87" s="102"/>
      <c r="F87" s="102"/>
      <c r="G87" s="102"/>
      <c r="H87" s="102"/>
    </row>
    <row r="88" spans="2:14">
      <c r="B88" s="102"/>
      <c r="C88" s="102"/>
      <c r="D88" s="102"/>
      <c r="E88" s="102"/>
      <c r="F88" s="102"/>
      <c r="G88" s="102"/>
      <c r="H88" s="102"/>
    </row>
    <row r="89" spans="2:14">
      <c r="B89" s="102"/>
      <c r="C89" s="102"/>
      <c r="D89" s="102"/>
      <c r="E89" s="102"/>
      <c r="F89" s="102"/>
      <c r="G89" s="102"/>
      <c r="H89" s="102"/>
    </row>
    <row r="90" spans="2:14">
      <c r="B90" s="102"/>
      <c r="C90" s="102"/>
      <c r="D90" s="102"/>
      <c r="E90" s="102"/>
      <c r="F90" s="102"/>
      <c r="G90" s="102"/>
      <c r="H90" s="102"/>
      <c r="L90" s="42"/>
    </row>
    <row r="91" spans="2:14">
      <c r="B91" s="102"/>
      <c r="C91" s="102"/>
      <c r="D91" s="102"/>
      <c r="E91" s="102"/>
      <c r="F91" s="102"/>
      <c r="G91" s="102"/>
      <c r="H91" s="102"/>
      <c r="L91" s="63"/>
    </row>
    <row r="92" spans="2:14">
      <c r="B92" s="102"/>
      <c r="C92" s="102"/>
      <c r="D92" s="102"/>
      <c r="E92" s="102"/>
      <c r="F92" s="102"/>
      <c r="G92" s="102"/>
      <c r="H92" s="102"/>
    </row>
    <row r="93" spans="2:14">
      <c r="B93" s="102"/>
      <c r="C93" s="102"/>
      <c r="D93" s="102"/>
      <c r="E93" s="102"/>
      <c r="F93" s="102"/>
      <c r="G93" s="102"/>
      <c r="H93" s="102"/>
    </row>
    <row r="94" spans="2:14">
      <c r="B94" s="102"/>
      <c r="C94" s="102"/>
      <c r="D94" s="102"/>
      <c r="E94" s="102"/>
      <c r="F94" s="102"/>
      <c r="G94" s="102"/>
      <c r="H94" s="102"/>
    </row>
    <row r="95" spans="2:14">
      <c r="B95" s="102"/>
      <c r="C95" s="102"/>
      <c r="D95" s="102"/>
      <c r="E95" s="102"/>
      <c r="F95" s="102"/>
      <c r="G95" s="102"/>
      <c r="H95" s="102"/>
      <c r="L95" s="102"/>
    </row>
    <row r="96" spans="2:14">
      <c r="B96" s="102"/>
      <c r="C96" s="102"/>
      <c r="D96" s="102"/>
      <c r="E96" s="102"/>
      <c r="F96" s="102"/>
      <c r="G96" s="102"/>
      <c r="H96" s="102"/>
      <c r="L96" s="102"/>
    </row>
    <row r="97" spans="2:8">
      <c r="B97" s="102"/>
      <c r="C97" s="102"/>
      <c r="D97" s="102"/>
      <c r="E97" s="102"/>
      <c r="F97" s="102"/>
      <c r="G97" s="102"/>
      <c r="H97" s="102"/>
    </row>
    <row r="98" spans="2:8">
      <c r="B98" s="102"/>
      <c r="C98" s="102"/>
      <c r="D98" s="102"/>
      <c r="E98" s="102"/>
      <c r="F98" s="102"/>
      <c r="G98" s="102"/>
    </row>
    <row r="99" spans="2:8">
      <c r="B99" s="102"/>
      <c r="C99" s="102"/>
      <c r="D99" s="102"/>
      <c r="E99" s="102"/>
      <c r="F99" s="102"/>
      <c r="G99" s="102"/>
      <c r="H99" s="102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</row>
    <row r="102" spans="2:8">
      <c r="B102" s="102"/>
      <c r="C102" s="102"/>
      <c r="D102" s="102"/>
      <c r="E102" s="102"/>
      <c r="F102" s="102"/>
      <c r="G102" s="102"/>
    </row>
    <row r="103" spans="2:8">
      <c r="B103" s="102"/>
      <c r="C103" s="102"/>
      <c r="D103" s="102"/>
      <c r="E103" s="102"/>
      <c r="F103" s="102"/>
      <c r="G103" s="102"/>
      <c r="H103" s="102"/>
    </row>
    <row r="104" spans="2:8">
      <c r="B104" s="102"/>
      <c r="C104" s="102"/>
      <c r="D104" s="102"/>
      <c r="E104" s="102"/>
      <c r="F104" s="102"/>
      <c r="G104" s="102"/>
      <c r="H104" s="102"/>
    </row>
    <row r="105" spans="2:8">
      <c r="B105" s="102"/>
      <c r="C105" s="102"/>
      <c r="D105" s="102"/>
      <c r="E105" s="102"/>
      <c r="F105" s="102"/>
      <c r="G105" s="102"/>
      <c r="H105" s="102"/>
    </row>
    <row r="106" spans="2:8">
      <c r="B106" s="102"/>
      <c r="C106" s="102"/>
      <c r="D106" s="102"/>
      <c r="E106" s="102"/>
      <c r="F106" s="102"/>
      <c r="G106" s="102"/>
      <c r="H106" s="102"/>
    </row>
    <row r="110" spans="2:8">
      <c r="C110" s="100"/>
    </row>
    <row r="116" spans="2:8">
      <c r="B116" s="102"/>
      <c r="C116" s="102"/>
      <c r="D116" s="102"/>
      <c r="E116" s="102"/>
      <c r="F116" s="102"/>
      <c r="G116" s="102"/>
      <c r="H116" s="102"/>
    </row>
    <row r="117" spans="2:8">
      <c r="B117" s="102"/>
      <c r="C117" s="102"/>
      <c r="D117" s="102"/>
      <c r="E117" s="102"/>
      <c r="F117" s="102"/>
      <c r="G117" s="102"/>
      <c r="H117" s="102"/>
    </row>
    <row r="118" spans="2:8">
      <c r="B118" s="102"/>
      <c r="C118" s="102"/>
      <c r="D118" s="102"/>
      <c r="E118" s="102"/>
      <c r="F118" s="102"/>
      <c r="G118" s="102"/>
      <c r="H118" s="102"/>
    </row>
    <row r="119" spans="2:8">
      <c r="B119" s="102"/>
      <c r="C119" s="102"/>
      <c r="D119" s="102"/>
      <c r="E119" s="102"/>
      <c r="F119" s="102"/>
      <c r="G119" s="102"/>
      <c r="H119" s="102"/>
    </row>
    <row r="120" spans="2:8">
      <c r="B120" s="102"/>
      <c r="C120" s="102"/>
      <c r="D120" s="102"/>
      <c r="E120" s="102"/>
      <c r="F120" s="102"/>
      <c r="G120" s="102"/>
      <c r="H120" s="102"/>
    </row>
    <row r="121" spans="2:8">
      <c r="B121" s="102"/>
      <c r="C121" s="102"/>
      <c r="D121" s="102"/>
      <c r="E121" s="102"/>
      <c r="F121" s="102"/>
      <c r="G121" s="102"/>
    </row>
    <row r="122" spans="2:8">
      <c r="B122" s="102"/>
      <c r="C122" s="102"/>
      <c r="D122" s="102"/>
      <c r="E122" s="102"/>
      <c r="F122" s="102"/>
      <c r="G122" s="102"/>
      <c r="H122" s="102"/>
    </row>
    <row r="123" spans="2:8">
      <c r="B123" s="102"/>
      <c r="C123" s="102"/>
      <c r="D123" s="102"/>
      <c r="E123" s="102"/>
      <c r="F123" s="102"/>
      <c r="G123" s="102"/>
    </row>
    <row r="124" spans="2:8">
      <c r="B124" s="102"/>
      <c r="C124" s="102"/>
      <c r="D124" s="102"/>
      <c r="E124" s="102"/>
      <c r="F124" s="102"/>
      <c r="G124" s="102"/>
      <c r="H124" s="102"/>
    </row>
    <row r="125" spans="2:8">
      <c r="B125" s="102"/>
      <c r="C125" s="102"/>
      <c r="D125" s="102"/>
      <c r="E125" s="102"/>
      <c r="F125" s="102"/>
      <c r="G125" s="102"/>
    </row>
    <row r="126" spans="2:8">
      <c r="B126" s="102"/>
      <c r="C126" s="102"/>
      <c r="D126" s="102"/>
      <c r="E126" s="102"/>
      <c r="F126" s="102"/>
      <c r="G126" s="102"/>
      <c r="H126" s="102"/>
    </row>
    <row r="127" spans="2:8">
      <c r="B127" s="102"/>
      <c r="C127" s="102"/>
      <c r="D127" s="102"/>
      <c r="E127" s="102"/>
      <c r="F127" s="102"/>
      <c r="G127" s="102"/>
    </row>
    <row r="128" spans="2:8">
      <c r="B128" s="102"/>
      <c r="C128" s="102"/>
      <c r="D128" s="102"/>
      <c r="E128" s="102"/>
      <c r="F128" s="102"/>
      <c r="G128" s="102"/>
    </row>
    <row r="129" spans="2:8">
      <c r="B129" s="102"/>
      <c r="C129" s="102"/>
      <c r="D129" s="102"/>
      <c r="E129" s="102"/>
      <c r="F129" s="102"/>
      <c r="G129" s="102"/>
    </row>
    <row r="130" spans="2:8">
      <c r="B130" s="102"/>
      <c r="C130" s="102"/>
      <c r="D130" s="102"/>
      <c r="E130" s="102"/>
      <c r="F130" s="102"/>
      <c r="G130" s="102"/>
    </row>
    <row r="131" spans="2:8">
      <c r="B131" s="102"/>
      <c r="C131" s="102"/>
      <c r="D131" s="102"/>
      <c r="E131" s="102"/>
      <c r="F131" s="102"/>
      <c r="G131" s="102"/>
    </row>
    <row r="132" spans="2:8">
      <c r="B132" s="102"/>
      <c r="C132" s="102"/>
      <c r="D132" s="102"/>
      <c r="E132" s="102"/>
      <c r="F132" s="102"/>
      <c r="G132" s="102"/>
    </row>
    <row r="133" spans="2:8">
      <c r="B133" s="102"/>
      <c r="C133" s="102"/>
      <c r="D133" s="102"/>
      <c r="E133" s="102"/>
      <c r="F133" s="102"/>
      <c r="G133" s="102"/>
    </row>
    <row r="134" spans="2:8">
      <c r="B134" s="102"/>
      <c r="C134" s="102"/>
      <c r="D134" s="102"/>
      <c r="E134" s="102"/>
      <c r="F134" s="102"/>
      <c r="G134" s="102"/>
      <c r="H134" s="102"/>
    </row>
    <row r="135" spans="2:8">
      <c r="B135" s="102"/>
      <c r="C135" s="102"/>
      <c r="D135" s="102"/>
      <c r="E135" s="102"/>
      <c r="F135" s="102"/>
      <c r="G135" s="102"/>
      <c r="H135" s="102"/>
    </row>
    <row r="136" spans="2:8">
      <c r="B136" s="102"/>
      <c r="C136" s="102"/>
      <c r="D136" s="102"/>
      <c r="E136" s="102"/>
      <c r="F136" s="102"/>
      <c r="G136" s="102"/>
      <c r="H136" s="102"/>
    </row>
    <row r="137" spans="2:8">
      <c r="B137" s="102"/>
      <c r="C137" s="102"/>
      <c r="D137" s="102"/>
      <c r="E137" s="102"/>
      <c r="F137" s="102"/>
      <c r="G137" s="102"/>
      <c r="H137" s="102"/>
    </row>
    <row r="141" spans="2:8">
      <c r="C141" s="100"/>
    </row>
    <row r="147" spans="2:8">
      <c r="B147" s="102"/>
      <c r="C147" s="102"/>
      <c r="D147" s="102"/>
      <c r="E147" s="102"/>
      <c r="F147" s="102"/>
      <c r="G147" s="102"/>
      <c r="H147" s="102"/>
    </row>
    <row r="148" spans="2:8">
      <c r="B148" s="102"/>
      <c r="C148" s="102"/>
      <c r="D148" s="102"/>
      <c r="E148" s="102"/>
      <c r="F148" s="102"/>
      <c r="G148" s="102"/>
      <c r="H148" s="102"/>
    </row>
    <row r="149" spans="2:8">
      <c r="B149" s="102"/>
      <c r="C149" s="102"/>
      <c r="D149" s="102"/>
      <c r="E149" s="102"/>
      <c r="F149" s="102"/>
      <c r="G149" s="102"/>
      <c r="H149" s="102"/>
    </row>
    <row r="150" spans="2:8">
      <c r="B150" s="102"/>
      <c r="C150" s="102"/>
      <c r="D150" s="102"/>
      <c r="E150" s="102"/>
      <c r="F150" s="102"/>
      <c r="G150" s="102"/>
      <c r="H150" s="102"/>
    </row>
    <row r="151" spans="2:8">
      <c r="B151" s="102"/>
      <c r="C151" s="102"/>
      <c r="D151" s="102"/>
      <c r="E151" s="102"/>
      <c r="F151" s="102"/>
      <c r="G151" s="102"/>
      <c r="H151" s="102"/>
    </row>
    <row r="152" spans="2:8">
      <c r="B152" s="102"/>
      <c r="C152" s="102"/>
      <c r="D152" s="102"/>
      <c r="E152" s="102"/>
      <c r="F152" s="102"/>
      <c r="G152" s="102"/>
    </row>
    <row r="153" spans="2:8">
      <c r="B153" s="102"/>
      <c r="C153" s="102"/>
      <c r="D153" s="102"/>
      <c r="E153" s="102"/>
      <c r="F153" s="102"/>
      <c r="G153" s="102"/>
      <c r="H153" s="102"/>
    </row>
    <row r="154" spans="2:8">
      <c r="B154" s="102"/>
      <c r="C154" s="102"/>
      <c r="D154" s="102"/>
      <c r="E154" s="102"/>
      <c r="F154" s="102"/>
      <c r="G154" s="102"/>
    </row>
    <row r="155" spans="2:8">
      <c r="B155" s="102"/>
      <c r="C155" s="102"/>
      <c r="D155" s="102"/>
      <c r="E155" s="102"/>
      <c r="F155" s="102"/>
      <c r="G155" s="102"/>
      <c r="H155" s="102"/>
    </row>
    <row r="156" spans="2:8">
      <c r="B156" s="102"/>
      <c r="C156" s="102"/>
      <c r="D156" s="102"/>
      <c r="E156" s="102"/>
      <c r="F156" s="102"/>
      <c r="G156" s="102"/>
    </row>
    <row r="157" spans="2:8">
      <c r="B157" s="102"/>
      <c r="C157" s="102"/>
      <c r="D157" s="102"/>
      <c r="E157" s="102"/>
      <c r="F157" s="102"/>
      <c r="G157" s="102"/>
      <c r="H157" s="102"/>
    </row>
    <row r="158" spans="2:8">
      <c r="B158" s="102"/>
      <c r="C158" s="102"/>
      <c r="D158" s="102"/>
      <c r="E158" s="102"/>
      <c r="F158" s="102"/>
      <c r="G158" s="102"/>
    </row>
    <row r="159" spans="2:8">
      <c r="B159" s="102"/>
      <c r="C159" s="102"/>
      <c r="D159" s="102"/>
      <c r="E159" s="102"/>
      <c r="F159" s="102"/>
      <c r="G159" s="102"/>
    </row>
    <row r="160" spans="2:8">
      <c r="B160" s="102"/>
      <c r="C160" s="102"/>
      <c r="D160" s="102"/>
      <c r="E160" s="102"/>
      <c r="F160" s="102"/>
      <c r="G160" s="102"/>
    </row>
    <row r="161" spans="2:8">
      <c r="B161" s="102"/>
      <c r="C161" s="102"/>
      <c r="D161" s="102"/>
      <c r="E161" s="102"/>
      <c r="F161" s="102"/>
      <c r="G161" s="102"/>
    </row>
    <row r="162" spans="2:8">
      <c r="B162" s="102"/>
      <c r="C162" s="102"/>
      <c r="D162" s="102"/>
      <c r="E162" s="102"/>
      <c r="F162" s="102"/>
      <c r="G162" s="102"/>
    </row>
    <row r="163" spans="2:8">
      <c r="B163" s="102"/>
      <c r="C163" s="102"/>
      <c r="D163" s="102"/>
      <c r="E163" s="102"/>
      <c r="F163" s="102"/>
      <c r="G163" s="102"/>
    </row>
    <row r="164" spans="2:8">
      <c r="B164" s="102"/>
      <c r="C164" s="102"/>
      <c r="D164" s="102"/>
      <c r="E164" s="102"/>
      <c r="F164" s="102"/>
      <c r="G164" s="102"/>
    </row>
    <row r="165" spans="2:8">
      <c r="B165" s="102"/>
      <c r="C165" s="102"/>
      <c r="D165" s="102"/>
      <c r="E165" s="102"/>
      <c r="F165" s="102"/>
      <c r="G165" s="102"/>
      <c r="H165" s="102"/>
    </row>
    <row r="166" spans="2:8">
      <c r="B166" s="102"/>
      <c r="C166" s="102"/>
      <c r="D166" s="102"/>
      <c r="E166" s="102"/>
      <c r="F166" s="102"/>
      <c r="G166" s="102"/>
      <c r="H166" s="102"/>
    </row>
    <row r="167" spans="2:8">
      <c r="B167" s="102"/>
      <c r="C167" s="102"/>
      <c r="D167" s="102"/>
      <c r="E167" s="102"/>
      <c r="F167" s="102"/>
      <c r="G167" s="102"/>
      <c r="H167" s="102"/>
    </row>
    <row r="168" spans="2:8">
      <c r="B168" s="102"/>
      <c r="C168" s="102"/>
      <c r="D168" s="102"/>
      <c r="E168" s="102"/>
      <c r="F168" s="102"/>
      <c r="G168" s="102"/>
      <c r="H168" s="102"/>
    </row>
    <row r="172" spans="2:8">
      <c r="C172" s="100"/>
    </row>
    <row r="178" spans="2:8">
      <c r="B178" s="102"/>
      <c r="C178" s="102"/>
      <c r="D178" s="102"/>
      <c r="E178" s="102"/>
      <c r="F178" s="102"/>
      <c r="G178" s="102"/>
      <c r="H178" s="102"/>
    </row>
    <row r="179" spans="2:8">
      <c r="B179" s="102"/>
      <c r="C179" s="102"/>
      <c r="D179" s="102"/>
      <c r="E179" s="102"/>
      <c r="F179" s="102"/>
      <c r="G179" s="102"/>
    </row>
    <row r="180" spans="2:8">
      <c r="B180" s="102"/>
      <c r="C180" s="102"/>
      <c r="D180" s="102"/>
      <c r="E180" s="102"/>
      <c r="F180" s="102"/>
      <c r="G180" s="102"/>
      <c r="H180" s="102"/>
    </row>
    <row r="181" spans="2:8">
      <c r="B181" s="102"/>
      <c r="C181" s="102"/>
      <c r="D181" s="102"/>
      <c r="E181" s="102"/>
      <c r="F181" s="102"/>
      <c r="G181" s="102"/>
      <c r="H181" s="102"/>
    </row>
    <row r="182" spans="2:8">
      <c r="B182" s="102"/>
      <c r="C182" s="102"/>
      <c r="D182" s="102"/>
      <c r="E182" s="102"/>
      <c r="F182" s="102"/>
      <c r="G182" s="102"/>
      <c r="H182" s="102"/>
    </row>
    <row r="183" spans="2:8">
      <c r="B183" s="102"/>
      <c r="C183" s="102"/>
      <c r="D183" s="102"/>
      <c r="E183" s="102"/>
      <c r="F183" s="102"/>
      <c r="G183" s="102"/>
    </row>
    <row r="184" spans="2:8">
      <c r="B184" s="102"/>
      <c r="C184" s="102"/>
      <c r="D184" s="102"/>
      <c r="E184" s="102"/>
      <c r="F184" s="102"/>
      <c r="G184" s="102"/>
      <c r="H184" s="102"/>
    </row>
    <row r="185" spans="2:8">
      <c r="B185" s="102"/>
      <c r="C185" s="102"/>
      <c r="D185" s="102"/>
      <c r="E185" s="102"/>
      <c r="F185" s="102"/>
      <c r="G185" s="102"/>
    </row>
    <row r="186" spans="2:8">
      <c r="B186" s="102"/>
      <c r="C186" s="102"/>
      <c r="D186" s="102"/>
      <c r="E186" s="102"/>
      <c r="F186" s="102"/>
      <c r="G186" s="102"/>
      <c r="H186" s="102"/>
    </row>
    <row r="187" spans="2:8">
      <c r="B187" s="102"/>
      <c r="C187" s="102"/>
      <c r="D187" s="102"/>
      <c r="E187" s="102"/>
      <c r="F187" s="102"/>
      <c r="G187" s="102"/>
    </row>
    <row r="188" spans="2:8">
      <c r="B188" s="102"/>
      <c r="C188" s="102"/>
      <c r="D188" s="102"/>
      <c r="E188" s="102"/>
      <c r="F188" s="102"/>
      <c r="G188" s="102"/>
      <c r="H188" s="102"/>
    </row>
    <row r="189" spans="2:8">
      <c r="B189" s="102"/>
      <c r="C189" s="102"/>
      <c r="D189" s="102"/>
      <c r="E189" s="102"/>
      <c r="F189" s="102"/>
      <c r="G189" s="102"/>
    </row>
    <row r="190" spans="2:8">
      <c r="B190" s="102"/>
      <c r="C190" s="102"/>
      <c r="D190" s="102"/>
      <c r="E190" s="102"/>
      <c r="F190" s="102"/>
      <c r="G190" s="102"/>
    </row>
    <row r="191" spans="2:8">
      <c r="B191" s="102"/>
      <c r="C191" s="102"/>
      <c r="D191" s="102"/>
      <c r="E191" s="102"/>
      <c r="F191" s="102"/>
      <c r="G191" s="102"/>
    </row>
    <row r="192" spans="2:8">
      <c r="B192" s="102"/>
      <c r="C192" s="102"/>
      <c r="D192" s="102"/>
      <c r="E192" s="102"/>
      <c r="F192" s="102"/>
      <c r="G192" s="102"/>
    </row>
    <row r="193" spans="2:8">
      <c r="B193" s="102"/>
      <c r="C193" s="102"/>
      <c r="D193" s="102"/>
      <c r="E193" s="102"/>
      <c r="F193" s="102"/>
      <c r="G193" s="102"/>
      <c r="H193" s="102"/>
    </row>
    <row r="194" spans="2:8">
      <c r="B194" s="102"/>
      <c r="C194" s="102"/>
      <c r="D194" s="102"/>
      <c r="E194" s="102"/>
      <c r="F194" s="102"/>
      <c r="G194" s="102"/>
    </row>
    <row r="195" spans="2:8">
      <c r="B195" s="102"/>
      <c r="C195" s="102"/>
      <c r="D195" s="102"/>
      <c r="E195" s="102"/>
      <c r="F195" s="102"/>
      <c r="G195" s="102"/>
    </row>
    <row r="196" spans="2:8">
      <c r="B196" s="102"/>
      <c r="C196" s="102"/>
      <c r="D196" s="102"/>
      <c r="E196" s="102"/>
      <c r="F196" s="102"/>
      <c r="G196" s="102"/>
      <c r="H196" s="102"/>
    </row>
    <row r="197" spans="2:8">
      <c r="B197" s="102"/>
      <c r="C197" s="102"/>
      <c r="D197" s="102"/>
      <c r="E197" s="102"/>
      <c r="F197" s="102"/>
      <c r="G197" s="102"/>
      <c r="H197" s="102"/>
    </row>
    <row r="198" spans="2:8">
      <c r="B198" s="102"/>
      <c r="C198" s="102"/>
      <c r="D198" s="102"/>
      <c r="E198" s="102"/>
      <c r="F198" s="102"/>
      <c r="G198" s="102"/>
      <c r="H198" s="102"/>
    </row>
    <row r="199" spans="2:8">
      <c r="B199" s="102"/>
      <c r="C199" s="102"/>
      <c r="D199" s="102"/>
      <c r="E199" s="102"/>
      <c r="F199" s="102"/>
      <c r="G199" s="102"/>
      <c r="H199" s="102"/>
    </row>
  </sheetData>
  <mergeCells count="8">
    <mergeCell ref="B62:J62"/>
    <mergeCell ref="B30:J30"/>
    <mergeCell ref="B1:N1"/>
    <mergeCell ref="B2:B3"/>
    <mergeCell ref="C2:N2"/>
    <mergeCell ref="O2:O3"/>
    <mergeCell ref="B28:J28"/>
    <mergeCell ref="B29:J29"/>
  </mergeCells>
  <printOptions horizontalCentered="1" verticalCentered="1"/>
  <pageMargins left="0.43307086614173229" right="0.43307086614173229" top="0.39370078740157483" bottom="0.19685039370078741" header="0.31496062992125984" footer="0.15748031496062992"/>
  <pageSetup paperSize="9" orientation="landscape" r:id="rId1"/>
  <headerFooter>
    <oddHeader>&amp;R&amp;"B Jalal,Bold"ماهنامه آماری 7 ماهه  1402  راه آهن جمهوري اسلامي ايران</oddHeader>
    <oddFooter>&amp;L&amp;"B Jalal,Regular"5&amp;R&amp;"Zar,Normal"گروه آمار و اطلاعات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2870-7B69-4CF4-8A81-646FBE9BCEBD}">
  <dimension ref="A1:N29"/>
  <sheetViews>
    <sheetView tabSelected="1" topLeftCell="A10" workbookViewId="0">
      <selection activeCell="O20" sqref="O20"/>
    </sheetView>
  </sheetViews>
  <sheetFormatPr defaultRowHeight="15"/>
  <sheetData>
    <row r="1" spans="1:14" ht="16.5" thickBo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thickBot="1">
      <c r="A2" s="5" t="s">
        <v>1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 t="s">
        <v>2</v>
      </c>
    </row>
    <row r="3" spans="1:14" ht="15.75" thickBot="1">
      <c r="A3" s="10"/>
      <c r="B3" s="12" t="s">
        <v>5</v>
      </c>
      <c r="C3" s="11" t="s">
        <v>44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5" t="s">
        <v>16</v>
      </c>
      <c r="N3" s="16"/>
    </row>
    <row r="4" spans="1:14">
      <c r="A4" s="17" t="s">
        <v>4</v>
      </c>
      <c r="B4" s="18">
        <v>91339.322</v>
      </c>
      <c r="C4" s="64">
        <v>87771.175000000003</v>
      </c>
      <c r="D4" s="65">
        <v>90051.981</v>
      </c>
      <c r="E4" s="21">
        <v>71638.14</v>
      </c>
      <c r="F4" s="21">
        <v>60213.779000000002</v>
      </c>
      <c r="G4" s="19">
        <v>66990.544999999998</v>
      </c>
      <c r="H4" s="21">
        <v>0</v>
      </c>
      <c r="I4" s="20">
        <v>0</v>
      </c>
      <c r="J4" s="21">
        <v>0</v>
      </c>
      <c r="K4" s="20">
        <v>0</v>
      </c>
      <c r="L4" s="65">
        <v>0</v>
      </c>
      <c r="M4" s="66">
        <v>0</v>
      </c>
      <c r="N4" s="23">
        <f>SUM(B4:M4)</f>
        <v>468004.94199999998</v>
      </c>
    </row>
    <row r="5" spans="1:14">
      <c r="A5" s="17" t="s">
        <v>17</v>
      </c>
      <c r="B5" s="18">
        <v>64768.091999999997</v>
      </c>
      <c r="C5" s="64">
        <v>58835.64</v>
      </c>
      <c r="D5" s="65">
        <v>57185.974999999999</v>
      </c>
      <c r="E5" s="21">
        <v>49671.635000000002</v>
      </c>
      <c r="F5" s="21">
        <v>47763.834999999999</v>
      </c>
      <c r="G5" s="19">
        <v>47116.661999999997</v>
      </c>
      <c r="H5" s="21">
        <v>0</v>
      </c>
      <c r="I5" s="20">
        <v>0</v>
      </c>
      <c r="J5" s="21">
        <v>0</v>
      </c>
      <c r="K5" s="20">
        <v>0</v>
      </c>
      <c r="L5" s="65">
        <v>0</v>
      </c>
      <c r="M5" s="66">
        <v>0</v>
      </c>
      <c r="N5" s="25">
        <f>SUM(B5:M5)</f>
        <v>325341.83900000004</v>
      </c>
    </row>
    <row r="6" spans="1:14">
      <c r="A6" s="17" t="s">
        <v>18</v>
      </c>
      <c r="B6" s="18">
        <v>78868.224000000002</v>
      </c>
      <c r="C6" s="64">
        <v>76300.778999999995</v>
      </c>
      <c r="D6" s="65">
        <v>78987.014999999999</v>
      </c>
      <c r="E6" s="21">
        <v>69247.851999999999</v>
      </c>
      <c r="F6" s="21">
        <v>75350.115000000005</v>
      </c>
      <c r="G6" s="19">
        <v>70787.982000000004</v>
      </c>
      <c r="H6" s="21">
        <v>0</v>
      </c>
      <c r="I6" s="20">
        <v>0</v>
      </c>
      <c r="J6" s="21">
        <v>0</v>
      </c>
      <c r="K6" s="20">
        <v>0</v>
      </c>
      <c r="L6" s="65">
        <v>0</v>
      </c>
      <c r="M6" s="66">
        <v>0</v>
      </c>
      <c r="N6" s="25">
        <f>SUM(B6:M6)</f>
        <v>449541.967</v>
      </c>
    </row>
    <row r="7" spans="1:14">
      <c r="A7" s="26" t="s">
        <v>20</v>
      </c>
      <c r="B7" s="27">
        <v>64891.75</v>
      </c>
      <c r="C7" s="64">
        <v>64787.908000000003</v>
      </c>
      <c r="D7" s="65">
        <v>70387.135999999999</v>
      </c>
      <c r="E7" s="21">
        <v>74586.478000000003</v>
      </c>
      <c r="F7" s="21">
        <v>70020.892999999996</v>
      </c>
      <c r="G7" s="19">
        <v>76749.680999999997</v>
      </c>
      <c r="H7" s="21">
        <v>0</v>
      </c>
      <c r="I7" s="20">
        <v>0</v>
      </c>
      <c r="J7" s="21">
        <v>0</v>
      </c>
      <c r="K7" s="29">
        <v>0</v>
      </c>
      <c r="L7" s="65">
        <v>0</v>
      </c>
      <c r="M7" s="72">
        <v>0</v>
      </c>
      <c r="N7" s="25">
        <f>SUM(B7:M7)</f>
        <v>421423.84599999996</v>
      </c>
    </row>
    <row r="8" spans="1:14">
      <c r="A8" s="17" t="s">
        <v>19</v>
      </c>
      <c r="B8" s="18">
        <v>16367.512000000001</v>
      </c>
      <c r="C8" s="64">
        <v>18572.694</v>
      </c>
      <c r="D8" s="65">
        <v>21920.016</v>
      </c>
      <c r="E8" s="21">
        <v>31026.959999999999</v>
      </c>
      <c r="F8" s="21">
        <v>36821.466999999997</v>
      </c>
      <c r="G8" s="19">
        <v>34489.802000000003</v>
      </c>
      <c r="H8" s="21">
        <v>0</v>
      </c>
      <c r="I8" s="20">
        <v>0</v>
      </c>
      <c r="J8" s="21">
        <v>0</v>
      </c>
      <c r="K8" s="20">
        <v>0</v>
      </c>
      <c r="L8" s="65">
        <v>0</v>
      </c>
      <c r="M8" s="66">
        <v>0</v>
      </c>
      <c r="N8" s="25">
        <f>SUM(B8:M8)</f>
        <v>159198.451</v>
      </c>
    </row>
    <row r="9" spans="1:14">
      <c r="A9" s="17" t="s">
        <v>21</v>
      </c>
      <c r="B9" s="18">
        <v>33887.614000000001</v>
      </c>
      <c r="C9" s="64">
        <v>32196.287</v>
      </c>
      <c r="D9" s="65">
        <v>28430.937999999998</v>
      </c>
      <c r="E9" s="21">
        <v>25651.648000000001</v>
      </c>
      <c r="F9" s="21">
        <v>23896.191999999999</v>
      </c>
      <c r="G9" s="19">
        <v>22874.359</v>
      </c>
      <c r="H9" s="21">
        <v>0</v>
      </c>
      <c r="I9" s="20">
        <v>0</v>
      </c>
      <c r="J9" s="21">
        <v>0</v>
      </c>
      <c r="K9" s="20">
        <v>0</v>
      </c>
      <c r="L9" s="65">
        <v>0</v>
      </c>
      <c r="M9" s="66">
        <v>0</v>
      </c>
      <c r="N9" s="25">
        <f>SUM(B9:M9)</f>
        <v>166937.038</v>
      </c>
    </row>
    <row r="10" spans="1:14">
      <c r="A10" s="17" t="s">
        <v>22</v>
      </c>
      <c r="B10" s="18">
        <v>77156.717999999993</v>
      </c>
      <c r="C10" s="64">
        <v>92786.616999999998</v>
      </c>
      <c r="D10" s="65">
        <v>82995.525999999998</v>
      </c>
      <c r="E10" s="21">
        <v>87002.777000000002</v>
      </c>
      <c r="F10" s="21">
        <v>54807.830999999998</v>
      </c>
      <c r="G10" s="19">
        <v>62177.978000000003</v>
      </c>
      <c r="H10" s="21">
        <v>0</v>
      </c>
      <c r="I10" s="20">
        <v>0</v>
      </c>
      <c r="J10" s="21">
        <v>0</v>
      </c>
      <c r="K10" s="20">
        <v>0</v>
      </c>
      <c r="L10" s="65">
        <v>0</v>
      </c>
      <c r="M10" s="66">
        <v>0</v>
      </c>
      <c r="N10" s="25">
        <f>SUM(B10:M10)</f>
        <v>456927.44699999999</v>
      </c>
    </row>
    <row r="11" spans="1:14">
      <c r="A11" s="17" t="s">
        <v>24</v>
      </c>
      <c r="B11" s="18">
        <v>5024.9080000000004</v>
      </c>
      <c r="C11" s="64">
        <v>7095.665</v>
      </c>
      <c r="D11" s="65">
        <v>6636.1459999999997</v>
      </c>
      <c r="E11" s="21">
        <v>6811.4629999999997</v>
      </c>
      <c r="F11" s="21">
        <v>7793.3829999999998</v>
      </c>
      <c r="G11" s="19">
        <v>8601.6790000000001</v>
      </c>
      <c r="H11" s="21">
        <v>0</v>
      </c>
      <c r="I11" s="73">
        <v>0</v>
      </c>
      <c r="J11" s="21">
        <v>0</v>
      </c>
      <c r="K11" s="20">
        <v>0</v>
      </c>
      <c r="L11" s="65">
        <v>0</v>
      </c>
      <c r="M11" s="66">
        <v>0</v>
      </c>
      <c r="N11" s="25">
        <f>SUM(B11:M11)</f>
        <v>41963.244000000006</v>
      </c>
    </row>
    <row r="12" spans="1:14">
      <c r="A12" s="17" t="s">
        <v>23</v>
      </c>
      <c r="B12" s="18">
        <v>67082.846999999994</v>
      </c>
      <c r="C12" s="64">
        <v>80659.233999999997</v>
      </c>
      <c r="D12" s="65">
        <v>78125.98</v>
      </c>
      <c r="E12" s="21">
        <v>75359.763000000006</v>
      </c>
      <c r="F12" s="21">
        <v>72210.415999999997</v>
      </c>
      <c r="G12" s="19">
        <v>72851.744999999995</v>
      </c>
      <c r="H12" s="21">
        <v>0</v>
      </c>
      <c r="I12" s="73">
        <v>0</v>
      </c>
      <c r="J12" s="21">
        <v>0</v>
      </c>
      <c r="K12" s="20">
        <v>0</v>
      </c>
      <c r="L12" s="65">
        <v>0</v>
      </c>
      <c r="M12" s="66">
        <v>0</v>
      </c>
      <c r="N12" s="25">
        <f>SUM(B12:M12)</f>
        <v>446289.98499999999</v>
      </c>
    </row>
    <row r="13" spans="1:14">
      <c r="A13" s="17" t="s">
        <v>25</v>
      </c>
      <c r="B13" s="18">
        <v>33467.783000000003</v>
      </c>
      <c r="C13" s="64">
        <v>28829.484</v>
      </c>
      <c r="D13" s="65">
        <v>30679.581999999999</v>
      </c>
      <c r="E13" s="21">
        <v>32637.248</v>
      </c>
      <c r="F13" s="21">
        <v>33787.474999999999</v>
      </c>
      <c r="G13" s="19">
        <v>38444.256000000001</v>
      </c>
      <c r="H13" s="21">
        <v>0</v>
      </c>
      <c r="I13" s="73">
        <v>0</v>
      </c>
      <c r="J13" s="21">
        <v>0</v>
      </c>
      <c r="K13" s="20">
        <v>0</v>
      </c>
      <c r="L13" s="65">
        <v>0</v>
      </c>
      <c r="M13" s="66">
        <v>0</v>
      </c>
      <c r="N13" s="25">
        <f>SUM(B13:M13)</f>
        <v>197845.82800000001</v>
      </c>
    </row>
    <row r="14" spans="1:14">
      <c r="A14" s="17" t="s">
        <v>26</v>
      </c>
      <c r="B14" s="18">
        <v>48066.188999999998</v>
      </c>
      <c r="C14" s="64">
        <v>46300.913999999997</v>
      </c>
      <c r="D14" s="65">
        <v>54192.944000000003</v>
      </c>
      <c r="E14" s="21">
        <v>47594.974999999999</v>
      </c>
      <c r="F14" s="21">
        <v>44472.082000000002</v>
      </c>
      <c r="G14" s="19">
        <v>45554.006999999998</v>
      </c>
      <c r="H14" s="21">
        <v>0</v>
      </c>
      <c r="I14" s="73">
        <v>0</v>
      </c>
      <c r="J14" s="21">
        <v>0</v>
      </c>
      <c r="K14" s="20">
        <v>0</v>
      </c>
      <c r="L14" s="65">
        <v>0</v>
      </c>
      <c r="M14" s="66">
        <v>0</v>
      </c>
      <c r="N14" s="25">
        <f>SUM(B14:M14)</f>
        <v>286181.11100000003</v>
      </c>
    </row>
    <row r="15" spans="1:14">
      <c r="A15" s="74" t="s">
        <v>27</v>
      </c>
      <c r="B15" s="18">
        <v>346272.18199999997</v>
      </c>
      <c r="C15" s="64">
        <v>340151.32699999999</v>
      </c>
      <c r="D15" s="65">
        <v>315778.54200000002</v>
      </c>
      <c r="E15" s="21">
        <v>295542.62300000002</v>
      </c>
      <c r="F15" s="21">
        <v>313335.61499999999</v>
      </c>
      <c r="G15" s="19">
        <v>333811.42800000001</v>
      </c>
      <c r="H15" s="21">
        <v>0</v>
      </c>
      <c r="I15" s="20">
        <v>0</v>
      </c>
      <c r="J15" s="21">
        <v>0</v>
      </c>
      <c r="K15" s="20">
        <v>0</v>
      </c>
      <c r="L15" s="65">
        <v>0</v>
      </c>
      <c r="M15" s="66">
        <v>0</v>
      </c>
      <c r="N15" s="25">
        <f>SUM(B15:M15)</f>
        <v>1944891.7170000002</v>
      </c>
    </row>
    <row r="16" spans="1:14">
      <c r="A16" s="17" t="s">
        <v>28</v>
      </c>
      <c r="B16" s="18">
        <v>434768.83899999998</v>
      </c>
      <c r="C16" s="64">
        <v>430523.97200000001</v>
      </c>
      <c r="D16" s="65">
        <v>386556.84700000001</v>
      </c>
      <c r="E16" s="21">
        <v>396347.75</v>
      </c>
      <c r="F16" s="21">
        <v>397614.239</v>
      </c>
      <c r="G16" s="19">
        <v>430070.27299999999</v>
      </c>
      <c r="H16" s="21">
        <v>0</v>
      </c>
      <c r="I16" s="20">
        <v>0</v>
      </c>
      <c r="J16" s="21">
        <v>0</v>
      </c>
      <c r="K16" s="20">
        <v>0</v>
      </c>
      <c r="L16" s="65">
        <v>0</v>
      </c>
      <c r="M16" s="66">
        <v>0</v>
      </c>
      <c r="N16" s="25">
        <f>SUM(B16:M16)</f>
        <v>2475881.92</v>
      </c>
    </row>
    <row r="17" spans="1:14">
      <c r="A17" s="17" t="s">
        <v>30</v>
      </c>
      <c r="B17" s="32">
        <v>63971.042000000001</v>
      </c>
      <c r="C17" s="64">
        <v>62763.415000000001</v>
      </c>
      <c r="D17" s="65">
        <v>43752.419000000002</v>
      </c>
      <c r="E17" s="21">
        <v>45698.366000000002</v>
      </c>
      <c r="F17" s="21">
        <v>56677.169000000002</v>
      </c>
      <c r="G17" s="19">
        <v>38690.235000000001</v>
      </c>
      <c r="H17" s="21">
        <v>0</v>
      </c>
      <c r="I17" s="20">
        <v>0</v>
      </c>
      <c r="J17" s="21">
        <v>0</v>
      </c>
      <c r="K17" s="20">
        <v>0</v>
      </c>
      <c r="L17" s="65">
        <v>0</v>
      </c>
      <c r="M17" s="75">
        <v>0</v>
      </c>
      <c r="N17" s="25">
        <f>SUM(B17:M17)</f>
        <v>311552.64600000001</v>
      </c>
    </row>
    <row r="18" spans="1:14">
      <c r="A18" s="74" t="s">
        <v>29</v>
      </c>
      <c r="B18" s="18">
        <v>18149.04</v>
      </c>
      <c r="C18" s="64">
        <v>17672.917000000001</v>
      </c>
      <c r="D18" s="65">
        <v>14502.583000000001</v>
      </c>
      <c r="E18" s="21">
        <v>16847.513999999999</v>
      </c>
      <c r="F18" s="21">
        <v>19680.96</v>
      </c>
      <c r="G18" s="19">
        <v>12668.855</v>
      </c>
      <c r="H18" s="21">
        <v>0</v>
      </c>
      <c r="I18" s="20">
        <v>0</v>
      </c>
      <c r="J18" s="21">
        <v>0</v>
      </c>
      <c r="K18" s="20">
        <v>0</v>
      </c>
      <c r="L18" s="65">
        <v>0</v>
      </c>
      <c r="M18" s="75">
        <v>0</v>
      </c>
      <c r="N18" s="25">
        <f>SUM(B18:M18)</f>
        <v>99521.868999999992</v>
      </c>
    </row>
    <row r="19" spans="1:14">
      <c r="A19" s="17" t="s">
        <v>31</v>
      </c>
      <c r="B19" s="18">
        <v>464246.04300000001</v>
      </c>
      <c r="C19" s="64">
        <v>432344.36300000001</v>
      </c>
      <c r="D19" s="65">
        <v>374495.25900000002</v>
      </c>
      <c r="E19" s="21">
        <v>379631.15600000002</v>
      </c>
      <c r="F19" s="21">
        <v>404660.163</v>
      </c>
      <c r="G19" s="19">
        <v>405313.43099999998</v>
      </c>
      <c r="H19" s="21">
        <v>0</v>
      </c>
      <c r="I19" s="20">
        <v>0</v>
      </c>
      <c r="J19" s="21">
        <v>0</v>
      </c>
      <c r="K19" s="20">
        <v>0</v>
      </c>
      <c r="L19" s="65">
        <v>0</v>
      </c>
      <c r="M19" s="75">
        <v>0</v>
      </c>
      <c r="N19" s="25">
        <f>SUM(B19:M19)</f>
        <v>2460690.415</v>
      </c>
    </row>
    <row r="20" spans="1:14">
      <c r="A20" s="35" t="s">
        <v>32</v>
      </c>
      <c r="B20" s="32">
        <v>70167.142000000007</v>
      </c>
      <c r="C20" s="64">
        <v>68120.629000000001</v>
      </c>
      <c r="D20" s="65">
        <v>75177.86</v>
      </c>
      <c r="E20" s="21">
        <v>70661.159</v>
      </c>
      <c r="F20" s="21">
        <v>75134.362999999998</v>
      </c>
      <c r="G20" s="19">
        <v>73508.061000000002</v>
      </c>
      <c r="H20" s="21">
        <v>0</v>
      </c>
      <c r="I20" s="20">
        <v>0</v>
      </c>
      <c r="J20" s="21">
        <v>0</v>
      </c>
      <c r="K20" s="33">
        <v>0</v>
      </c>
      <c r="L20" s="65">
        <v>0</v>
      </c>
      <c r="M20" s="76">
        <v>0</v>
      </c>
      <c r="N20" s="25">
        <f>SUM(B20:M20)</f>
        <v>432769.21399999998</v>
      </c>
    </row>
    <row r="21" spans="1:14">
      <c r="A21" s="17" t="s">
        <v>33</v>
      </c>
      <c r="B21" s="32">
        <v>72576.176000000007</v>
      </c>
      <c r="C21" s="77">
        <v>64015.235999999997</v>
      </c>
      <c r="D21" s="78">
        <v>63205.775000000001</v>
      </c>
      <c r="E21" s="79">
        <v>55704.408000000003</v>
      </c>
      <c r="F21" s="21">
        <v>52071.309000000001</v>
      </c>
      <c r="G21" s="19">
        <v>51108.71</v>
      </c>
      <c r="H21" s="21">
        <v>0</v>
      </c>
      <c r="I21" s="20">
        <v>0</v>
      </c>
      <c r="J21" s="21">
        <v>0</v>
      </c>
      <c r="K21" s="20">
        <v>0</v>
      </c>
      <c r="L21" s="65">
        <v>0</v>
      </c>
      <c r="M21" s="75">
        <v>0</v>
      </c>
      <c r="N21" s="25">
        <f>SUM(B21:M21)</f>
        <v>358681.614</v>
      </c>
    </row>
    <row r="22" spans="1:14">
      <c r="A22" s="17" t="s">
        <v>34</v>
      </c>
      <c r="B22" s="18">
        <v>469241.86800000002</v>
      </c>
      <c r="C22" s="64">
        <v>422174.70799999998</v>
      </c>
      <c r="D22" s="65">
        <v>419619.61499999999</v>
      </c>
      <c r="E22" s="21">
        <v>400472.78600000002</v>
      </c>
      <c r="F22" s="21">
        <v>307962.53899999999</v>
      </c>
      <c r="G22" s="19">
        <v>383375.63</v>
      </c>
      <c r="H22" s="21">
        <v>0</v>
      </c>
      <c r="I22" s="20">
        <v>0</v>
      </c>
      <c r="J22" s="21">
        <v>0</v>
      </c>
      <c r="K22" s="20">
        <v>0</v>
      </c>
      <c r="L22" s="65">
        <v>0</v>
      </c>
      <c r="M22" s="75">
        <v>0</v>
      </c>
      <c r="N22" s="25">
        <f>SUM(B22:M22)</f>
        <v>2402847.1460000002</v>
      </c>
    </row>
    <row r="23" spans="1:14">
      <c r="A23" s="17" t="s">
        <v>35</v>
      </c>
      <c r="B23" s="32">
        <v>2962.067</v>
      </c>
      <c r="C23" s="64">
        <v>3630.5390000000002</v>
      </c>
      <c r="D23" s="65">
        <v>2638.9259999999999</v>
      </c>
      <c r="E23" s="21">
        <v>2075.4290000000001</v>
      </c>
      <c r="F23" s="21">
        <v>2757.5039999999999</v>
      </c>
      <c r="G23" s="19">
        <v>2341.248</v>
      </c>
      <c r="H23" s="21">
        <v>0</v>
      </c>
      <c r="I23" s="20">
        <v>0</v>
      </c>
      <c r="J23" s="21">
        <v>0</v>
      </c>
      <c r="K23" s="20">
        <v>0</v>
      </c>
      <c r="L23" s="65">
        <v>0</v>
      </c>
      <c r="M23" s="75">
        <v>0</v>
      </c>
      <c r="N23" s="25">
        <f>SUM(B23:M23)</f>
        <v>16405.713</v>
      </c>
    </row>
    <row r="24" spans="1:14">
      <c r="A24" s="35" t="s">
        <v>36</v>
      </c>
      <c r="B24" s="32">
        <v>1608.6859999999999</v>
      </c>
      <c r="C24" s="64">
        <v>5154.3990000000003</v>
      </c>
      <c r="D24" s="65">
        <v>6909.9979999999996</v>
      </c>
      <c r="E24" s="21">
        <v>10562.511</v>
      </c>
      <c r="F24" s="21">
        <v>14342.174999999999</v>
      </c>
      <c r="G24" s="19">
        <v>7425.3969999999999</v>
      </c>
      <c r="H24" s="21">
        <v>0</v>
      </c>
      <c r="I24" s="20">
        <v>0</v>
      </c>
      <c r="J24" s="21">
        <v>0</v>
      </c>
      <c r="K24" s="33">
        <v>0</v>
      </c>
      <c r="L24" s="65">
        <v>0</v>
      </c>
      <c r="M24" s="76">
        <v>0</v>
      </c>
      <c r="N24" s="25">
        <f>SUM(B24:M24)</f>
        <v>46003.165999999997</v>
      </c>
    </row>
    <row r="25" spans="1:14">
      <c r="A25" s="17" t="s">
        <v>37</v>
      </c>
      <c r="B25" s="18">
        <v>10450</v>
      </c>
      <c r="C25" s="64">
        <v>12408</v>
      </c>
      <c r="D25" s="64">
        <v>12452</v>
      </c>
      <c r="E25" s="21">
        <v>12276</v>
      </c>
      <c r="F25" s="33">
        <v>11396</v>
      </c>
      <c r="G25" s="33">
        <v>11396</v>
      </c>
      <c r="H25" s="21">
        <v>0</v>
      </c>
      <c r="I25" s="20">
        <v>0</v>
      </c>
      <c r="J25" s="33">
        <v>0</v>
      </c>
      <c r="K25" s="33">
        <v>0</v>
      </c>
      <c r="L25" s="65">
        <v>0</v>
      </c>
      <c r="M25" s="81">
        <v>0</v>
      </c>
      <c r="N25" s="36">
        <f>SUM(B25:M25)</f>
        <v>70378</v>
      </c>
    </row>
    <row r="26" spans="1:14" ht="15.75" thickBot="1">
      <c r="A26" s="82" t="s">
        <v>38</v>
      </c>
      <c r="B26" s="83">
        <v>12210</v>
      </c>
      <c r="C26" s="64">
        <v>11577.5</v>
      </c>
      <c r="D26" s="64">
        <v>10587.5</v>
      </c>
      <c r="E26" s="21">
        <v>9047.5</v>
      </c>
      <c r="F26" s="40">
        <v>9295</v>
      </c>
      <c r="G26" s="40">
        <v>8800</v>
      </c>
      <c r="H26" s="21">
        <v>0</v>
      </c>
      <c r="I26" s="20">
        <v>0</v>
      </c>
      <c r="J26" s="40">
        <v>0</v>
      </c>
      <c r="K26" s="40">
        <v>0</v>
      </c>
      <c r="L26" s="84">
        <v>0</v>
      </c>
      <c r="M26" s="85">
        <v>0</v>
      </c>
      <c r="N26" s="41">
        <f>SUM(B26:M26)</f>
        <v>61517.5</v>
      </c>
    </row>
    <row r="27" spans="1:14" ht="15.75" thickBot="1">
      <c r="A27" s="44" t="s">
        <v>2</v>
      </c>
      <c r="B27" s="45">
        <f>IF(SUM(B4:B26)=0,#N/A,SUM(B4:B26))</f>
        <v>2547544.0440000002</v>
      </c>
      <c r="C27" s="45">
        <f>IF(SUM(C4:C26)=0,#N/A,SUM(C4:C26))</f>
        <v>2464673.4019999998</v>
      </c>
      <c r="D27" s="45">
        <f>IF(SUM(D4:D26)=0,#N/A,SUM(D4:D26))</f>
        <v>2325270.5630000005</v>
      </c>
      <c r="E27" s="45">
        <f>IF(SUM(E4:E26)=0,#N/A,SUM(E4:E26))</f>
        <v>2266096.1409999998</v>
      </c>
      <c r="F27" s="45">
        <f>IF(SUM(F4:F26)=0,#N/A,SUM(F4:F26))</f>
        <v>2192064.5039999997</v>
      </c>
      <c r="G27" s="45">
        <f>IF(SUM(G4:G26)=0,#N/A,SUM(G4:G26))</f>
        <v>2305147.9640000002</v>
      </c>
      <c r="H27" s="45" t="e">
        <f>IF(SUM(H4:H26)=0,#N/A,SUM(H4:H26))</f>
        <v>#N/A</v>
      </c>
      <c r="I27" s="45" t="e">
        <f>IF(SUM(I4:I26)=0,#N/A,SUM(I4:I26))</f>
        <v>#N/A</v>
      </c>
      <c r="J27" s="45" t="e">
        <f>IF(SUM(J4:J26)=0,#N/A,SUM(J4:J26))</f>
        <v>#N/A</v>
      </c>
      <c r="K27" s="45" t="e">
        <f>IF(SUM(K4:K26)=0,#N/A,SUM(K4:K26))</f>
        <v>#N/A</v>
      </c>
      <c r="L27" s="45" t="e">
        <f>IF(SUM(L4:L26)=0,#N/A,SUM(L4:L26))</f>
        <v>#N/A</v>
      </c>
      <c r="M27" s="45" t="e">
        <f>IF(SUM(M4:M26)=0,#N/A,SUM(M4:M26))</f>
        <v>#N/A</v>
      </c>
      <c r="N27" s="46">
        <f>SUM(N4:N26)</f>
        <v>14100796.617999999</v>
      </c>
    </row>
    <row r="28" spans="1:14" ht="15.75" thickBot="1">
      <c r="A28" s="91" t="s">
        <v>45</v>
      </c>
      <c r="B28" s="92">
        <f>IFERROR(B27*1000/تناژ!C27,"---")</f>
        <v>712.68365981000841</v>
      </c>
      <c r="C28" s="92">
        <f>IFERROR(C27*1000/تناژ!D27,"---")</f>
        <v>711.2159630130235</v>
      </c>
      <c r="D28" s="92">
        <f>IFERROR(D27*1000/تناژ!E27,"---")</f>
        <v>705.5168221151514</v>
      </c>
      <c r="E28" s="92">
        <f>IFERROR(E27*1000/تناژ!F27,"---")</f>
        <v>717.42166584828351</v>
      </c>
      <c r="F28" s="92">
        <f>IFERROR(F27*1000/تناژ!G27,"---")</f>
        <v>713.88219141054333</v>
      </c>
      <c r="G28" s="92">
        <f>IFERROR(G27*1000/تناژ!H27,"---")</f>
        <v>689.70852305333665</v>
      </c>
      <c r="H28" s="92" t="str">
        <f>IFERROR(H27*1000/تناژ!I27,"---")</f>
        <v>---</v>
      </c>
      <c r="I28" s="92" t="str">
        <f>IFERROR(I27*1000/تناژ!J27,"---")</f>
        <v>---</v>
      </c>
      <c r="J28" s="92" t="str">
        <f>IFERROR(J27*1000/تناژ!K27,"---")</f>
        <v>---</v>
      </c>
      <c r="K28" s="92" t="str">
        <f>IFERROR(K27*1000/تناژ!L27,"---")</f>
        <v>---</v>
      </c>
      <c r="L28" s="92" t="str">
        <f>IFERROR(L27*1000/تناژ!M27,"---")</f>
        <v>---</v>
      </c>
      <c r="M28" s="92" t="str">
        <f>IFERROR(M27*1000/تناژ!N27,"---")</f>
        <v>---</v>
      </c>
      <c r="N28" s="93">
        <f>N27*1000/تناژ!O27</f>
        <v>708.32102178526691</v>
      </c>
    </row>
    <row r="29" spans="1:14">
      <c r="A29" s="51" t="s">
        <v>46</v>
      </c>
      <c r="B29" s="51"/>
      <c r="C29" s="51"/>
      <c r="D29" s="51"/>
      <c r="E29" s="51"/>
      <c r="F29" s="51"/>
      <c r="G29" s="51"/>
      <c r="H29" s="51"/>
      <c r="I29" s="51"/>
      <c r="J29" s="42"/>
      <c r="K29" s="3"/>
      <c r="L29" s="3"/>
      <c r="M29" s="3"/>
      <c r="N29" s="3"/>
    </row>
  </sheetData>
  <mergeCells count="5">
    <mergeCell ref="A1:M1"/>
    <mergeCell ref="A2:A3"/>
    <mergeCell ref="B2:M2"/>
    <mergeCell ref="N2:N3"/>
    <mergeCell ref="A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تناژ</vt:lpstr>
      <vt:lpstr>تن کیلومتر مرزی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</cp:lastModifiedBy>
  <dcterms:created xsi:type="dcterms:W3CDTF">2015-06-05T18:17:20Z</dcterms:created>
  <dcterms:modified xsi:type="dcterms:W3CDTF">2024-10-15T07:01:48Z</dcterms:modified>
</cp:coreProperties>
</file>